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0"/>
  </bookViews>
  <sheets>
    <sheet name="OPĆI PODACI" sheetId="1" r:id="rId1"/>
    <sheet name="Bilanca " sheetId="2" r:id="rId2"/>
    <sheet name="RDG 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<sst xmlns="http://schemas.openxmlformats.org/spreadsheetml/2006/main" count="350" uniqueCount="322">
  <si>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</si>
  <si>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</si>
  <si>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</si>
  <si>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</si>
  <si>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</si>
  <si>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</si>
  <si>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</si>
  <si>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</si>
  <si>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</si>
  <si>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</si>
  <si>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</si>
  <si>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</si>
  <si>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</si>
  <si>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</si>
  <si>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</si>
  <si>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</si>
  <si>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</si>
  <si>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</si>
  <si>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</si>
  <si>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</si>
  <si>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</si>
  <si>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</si>
  <si>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</si>
  <si>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</si>
  <si>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</si>
  <si>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</si>
  <si>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</si>
  <si>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</si>
  <si>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</si>
  <si>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</si>
  <si>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</si>
  <si>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</si>
  <si>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</si>
  <si>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</si>
  <si>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</si>
  <si>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</si>
  <si>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</si>
  <si>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</si>
  <si>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</si>
  <si>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</si>
  <si>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</si>
  <si>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</si>
  <si>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</si>
  <si>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</si>
  <si>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</si>
  <si>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</si>
  <si>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</si>
  <si>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</si>
  <si>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</si>
  <si>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</si>
  <si>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</si>
  <si>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</si>
  <si>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</si>
  <si>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</si>
  <si>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</si>
  <si>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</si>
  <si>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</si>
  <si>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</si>
  <si>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</si>
  <si>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</si>
  <si>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</si>
  <si>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</si>
  <si>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</si>
  <si>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</si>
  <si>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</si>
  <si>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</si>
  <si>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</si>
  <si>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</si>
  <si>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</si>
  <si>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</si>
  <si>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</si>
  <si>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</si>
  <si>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</si>
  <si>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</si>
  <si>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</si>
  <si>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</si>
  <si>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</si>
  <si>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</si>
  <si>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</si>
  <si>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</si>
  <si>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</si>
  <si>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</si>
  <si>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</si>
  <si>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</si>
  <si>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</si>
  <si>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</si>
  <si>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</si>
  <si>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</si>
  <si>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</si>
  <si>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</si>
  <si>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</si>
  <si>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</si>
  <si>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</si>
  <si>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</si>
  <si>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</si>
  <si>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</si>
  <si>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</si>
  <si>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</si>
  <si>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</si>
  <si>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</si>
  <si>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</si>
  <si>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</si>
  <si>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</si>
  <si>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</si>
  <si>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</si>
  <si>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</si>
  <si>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</si>
  <si>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</si>
  <si>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</si>
  <si>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</si>
  <si>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</si>
  <si>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</si>
  <si>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</si>
  <si>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</si>
  <si>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</si>
  <si>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</si>
  <si>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</si>
  <si>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</si>
  <si>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</si>
  <si>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</si>
  <si>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</si>
  <si>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</si>
  <si>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</si>
  <si>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</si>
  <si>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</si>
  <si>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</si>
  <si>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</si>
  <si>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</si>
  <si>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</si>
  <si>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</si>
  <si>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</si>
  <si>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</si>
  <si>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</si>
  <si>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</si>
  <si>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</si>
  <si>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</si>
  <si>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</si>
  <si>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</si>
  <si>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</si>
  <si>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</si>
  <si>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</si>
  <si>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</si>
  <si>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</si>
  <si>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</si>
  <si>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</si>
  <si>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</si>
  <si>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</si>
  <si>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</si>
  <si>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</si>
  <si>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</si>
  <si>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</si>
  <si>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</si>
  <si>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</si>
  <si>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</si>
  <si>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</si>
  <si>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</si>
  <si>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</si>
  <si>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</si>
  <si>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</si>
  <si>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</si>
  <si>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</si>
  <si>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</si>
  <si>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</si>
  <si>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</si>
  <si>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</si>
  <si>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</si>
  <si>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</si>
  <si>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</si>
  <si>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</si>
  <si>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</si>
  <si>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</si>
  <si>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</si>
  <si>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</si>
  <si>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</si>
  <si>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</si>
  <si>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</si>
  <si>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</si>
  <si>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</si>
  <si>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</si>
  <si>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</si>
  <si>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</si>
  <si>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</si>
  <si>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</si>
  <si>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</si>
  <si>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</si>
  <si>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</si>
  <si>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</si>
  <si>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</si>
  <si>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</si>
  <si>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</si>
  <si>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</si>
  <si>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</si>
  <si>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</si>
  <si>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</si>
  <si>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</si>
  <si>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</si>
  <si>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</si>
  <si>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</si>
  <si>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</si>
  <si>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</si>
  <si>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</si>
  <si>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</si>
  <si>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</si>
  <si>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</si>
  <si>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</si>
  <si>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</si>
  <si>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</si>
  <si>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</si>
  <si>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</si>
  <si>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</si>
  <si>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</si>
  <si>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</si>
  <si>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</si>
  <si>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</si>
  <si>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</si>
  <si>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</si>
  <si>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</si>
  <si>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</si>
  <si>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</si>
  <si>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</si>
  <si>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</si>
  <si>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</si>
  <si>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</si>
  <si>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</si>
  <si>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</si>
  <si>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</si>
  <si>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</si>
  <si>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</si>
  <si>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</si>
  <si>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</si>
  <si>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</si>
  <si>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</si>
  <si>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</si>
  <si>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</si>
  <si>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</si>
  <si>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</si>
  <si>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</si>
  <si>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</si>
  <si>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</si>
  <si>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</si>
  <si>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</si>
  <si>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</si>
  <si>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</si>
  <si>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</si>
  <si>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</si>
  <si>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</si>
  <si>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</si>
  <si>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</si>
  <si>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</si>
  <si>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</si>
  <si>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</si>
  <si>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</si>
  <si>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</si>
  <si>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</si>
  <si>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</si>
  <si>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</si>
  <si>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</si>
  <si>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</si>
  <si>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</si>
  <si>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</si>
  <si>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</si>
  <si>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</si>
  <si>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</si>
  <si>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</si>
  <si>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</si>
  <si>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</si>
  <si>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</si>
  <si>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</si>
  <si>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</si>
  <si>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</si>
  <si>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</si>
  <si>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</si>
  <si>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</si>
  <si>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</si>
  <si>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</si>
  <si>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</si>
  <si>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</si>
  <si>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</si>
  <si>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</si>
  <si>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</si>
  <si>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</si>
  <si>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</si>
  <si>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</si>
  <si>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</si>
  <si>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</si>
  <si>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</si>
  <si>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</si>
  <si>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</si>
  <si>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Miroslav Ivić, Boris Kamber</t>
  </si>
  <si>
    <t xml:space="preserve">Obveznik: SLOBODNA DALMACIJA d.d. </t>
  </si>
  <si>
    <t>Prethodna godina
(neto)</t>
  </si>
  <si>
    <t>Tekuća godina
(neto)</t>
  </si>
  <si>
    <t>AKTIVA</t>
  </si>
  <si>
    <t>DODATAK BILANCI (popunjava poduzetnik koji sastavlja konsolidirani godišnji financijski izvještaj)</t>
  </si>
  <si>
    <t>Napomena 1.: Dodatak bilanci popunjavaju poduzetnici koji sastavljaju konsolidirane godišnje financijske izvještaje.</t>
  </si>
  <si>
    <t>1. Nije bilo promjena računovodstvenih politika</t>
  </si>
  <si>
    <t xml:space="preserve">2. Nije bilo podjela dionica </t>
  </si>
  <si>
    <t>3. Dionicama se trguje na burzi pa je moguća promjena vlasničke strukture</t>
  </si>
  <si>
    <t>4. Nije bilo pripajanja ni spajanja  poslovnih subjekata</t>
  </si>
  <si>
    <t>9. Likvidnost je dobra i na vrijeme se podmiruju sve obveze prema državi, zaposlenicima i vjerovnicima.</t>
  </si>
  <si>
    <t>8. Troškovi osoblja u 2014. g. manji su za 12%  u odnosu na 2013. g.</t>
  </si>
  <si>
    <t>30.6.2014.</t>
  </si>
  <si>
    <t>stanje na dan 30.6.2014.</t>
  </si>
  <si>
    <t>u razdoblju 1.1.2014 do 30.6.2014.</t>
  </si>
  <si>
    <t xml:space="preserve">u razdoblju 1.1.2014 do 30.6.2014. </t>
  </si>
  <si>
    <r>
      <t xml:space="preserve">I. POSLOVNI PRIHODI </t>
    </r>
    <r>
      <rPr>
        <sz val="8"/>
        <rFont val="Arial"/>
        <family val="2"/>
      </rPr>
      <t>(112+113)</t>
    </r>
  </si>
  <si>
    <r>
      <t xml:space="preserve">II. POSLOVNI RASHODI </t>
    </r>
    <r>
      <rPr>
        <sz val="8"/>
        <rFont val="Arial"/>
        <family val="2"/>
      </rPr>
      <t>(115+116+120+124+125+126+129+130)</t>
    </r>
  </si>
  <si>
    <r>
      <t xml:space="preserve">    2. Materijalni troškovi </t>
    </r>
    <r>
      <rPr>
        <sz val="8"/>
        <rFont val="Arial"/>
        <family val="2"/>
      </rPr>
      <t>(117 do 119)</t>
    </r>
  </si>
  <si>
    <r>
      <t xml:space="preserve">   3. Troškovi osoblja </t>
    </r>
    <r>
      <rPr>
        <sz val="8"/>
        <rFont val="Arial"/>
        <family val="2"/>
      </rPr>
      <t>(121 do 123)</t>
    </r>
  </si>
  <si>
    <r>
      <t xml:space="preserve">   6. Vrijednosno usklađivanje </t>
    </r>
    <r>
      <rPr>
        <sz val="8"/>
        <rFont val="Arial"/>
        <family val="2"/>
      </rPr>
      <t>(127+128)</t>
    </r>
  </si>
  <si>
    <r>
      <t xml:space="preserve">III. FINANCIJSKI PRIHODI </t>
    </r>
    <r>
      <rPr>
        <sz val="8"/>
        <rFont val="Arial"/>
        <family val="2"/>
      </rPr>
      <t>(132 do 136)</t>
    </r>
  </si>
  <si>
    <r>
      <t xml:space="preserve">IV. FINANCIJSKI RASHODI </t>
    </r>
    <r>
      <rPr>
        <sz val="8"/>
        <rFont val="Arial"/>
        <family val="2"/>
      </rPr>
      <t>(138 do 141)</t>
    </r>
  </si>
  <si>
    <r>
      <t xml:space="preserve">IX.  UKUPNI PRIHODI </t>
    </r>
    <r>
      <rPr>
        <sz val="8"/>
        <rFont val="Arial"/>
        <family val="2"/>
      </rPr>
      <t>(111+131+142 + 144)</t>
    </r>
  </si>
  <si>
    <r>
      <t xml:space="preserve">X.   UKUPNI RASHODI </t>
    </r>
    <r>
      <rPr>
        <sz val="8"/>
        <rFont val="Arial"/>
        <family val="2"/>
      </rPr>
      <t>(114+137+143 + 145)</t>
    </r>
  </si>
  <si>
    <r>
      <t xml:space="preserve">XI.  DOBIT ILI GUBITAK PRIJE OPOREZIVANJA </t>
    </r>
    <r>
      <rPr>
        <sz val="8"/>
        <rFont val="Arial"/>
        <family val="2"/>
      </rPr>
      <t>(146-147)</t>
    </r>
  </si>
  <si>
    <r>
      <t xml:space="preserve">XIII. DOBIT ILI GUBITAK RAZDOBLJA </t>
    </r>
    <r>
      <rPr>
        <sz val="8"/>
        <rFont val="Arial"/>
        <family val="2"/>
      </rPr>
      <t>(148-151)</t>
    </r>
  </si>
  <si>
    <t>Bilješke uz financijske izvještaje  TFI - POD 30.6.2014.</t>
  </si>
  <si>
    <t>U razdoblju od 1.1. do 30.6.2014.god.</t>
  </si>
  <si>
    <t xml:space="preserve">5. Rezultat poslovanja 1-6 2014 god.  je dobitak u iznosu od 3.713.386  kn, </t>
  </si>
  <si>
    <t xml:space="preserve">       za 454 tisuće  kuna je veći  od ostvarenog dobitka  u  istom periodu 2013.god.</t>
  </si>
  <si>
    <t>6. Poslovni prihodi u 2014.g.  manji  su u odnosu na 2013.g. za 2%</t>
  </si>
  <si>
    <t xml:space="preserve">7. Poslovni rashodi u 2014.g.  manji su za 5% u odnosu na 2013.g.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</si>
</sst>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color indexed="10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5" fillId="0" borderId="0" xfId="62" applyFont="1" applyBorder="1" applyAlignment="1" applyProtection="1">
      <alignment horizontal="left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0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57" applyFont="1" applyBorder="1" applyAlignment="1" applyProtection="1">
      <alignment horizontal="right" vertical="center"/>
      <protection hidden="1"/>
    </xf>
    <xf numFmtId="0" fontId="0" fillId="0" borderId="16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wrapText="1"/>
      <protection hidden="1"/>
    </xf>
    <xf numFmtId="14" fontId="7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0" fillId="0" borderId="19" xfId="57" applyFont="1" applyFill="1" applyBorder="1" applyAlignment="1" applyProtection="1">
      <alignment horizontal="left" vertical="center" wrapText="1"/>
      <protection hidden="1"/>
    </xf>
    <xf numFmtId="0" fontId="0" fillId="0" borderId="18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19" xfId="57" applyFont="1" applyBorder="1" applyAlignment="1" applyProtection="1">
      <alignment horizontal="left" vertical="center" wrapText="1"/>
      <protection hidden="1"/>
    </xf>
    <xf numFmtId="0" fontId="0" fillId="0" borderId="0" xfId="57" applyFont="1" applyAlignment="1">
      <alignment/>
      <protection/>
    </xf>
    <xf numFmtId="0" fontId="0" fillId="0" borderId="18" xfId="57" applyFont="1" applyBorder="1" applyAlignment="1" applyProtection="1">
      <alignment/>
      <protection hidden="1"/>
    </xf>
    <xf numFmtId="0" fontId="0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0" fillId="0" borderId="19" xfId="57" applyFont="1" applyFill="1" applyBorder="1" applyAlignment="1" applyProtection="1">
      <alignment/>
      <protection hidden="1"/>
    </xf>
    <xf numFmtId="0" fontId="0" fillId="0" borderId="19" xfId="57" applyFont="1" applyBorder="1" applyAlignment="1" applyProtection="1">
      <alignment wrapText="1"/>
      <protection hidden="1"/>
    </xf>
    <xf numFmtId="0" fontId="0" fillId="0" borderId="18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/>
      <protection hidden="1"/>
    </xf>
    <xf numFmtId="0" fontId="0" fillId="0" borderId="19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 horizontal="right" wrapText="1"/>
      <protection hidden="1"/>
    </xf>
    <xf numFmtId="0" fontId="0" fillId="0" borderId="0" xfId="57" applyFont="1" applyBorder="1" applyAlignment="1" applyProtection="1">
      <alignment horizontal="right" wrapText="1"/>
      <protection hidden="1"/>
    </xf>
    <xf numFmtId="0" fontId="0" fillId="0" borderId="0" xfId="57" applyFont="1" applyBorder="1" applyAlignment="1" applyProtection="1">
      <alignment horizontal="left"/>
      <protection hidden="1"/>
    </xf>
    <xf numFmtId="0" fontId="0" fillId="0" borderId="0" xfId="57" applyFont="1" applyFill="1" applyBorder="1" applyAlignment="1" applyProtection="1">
      <alignment/>
      <protection hidden="1"/>
    </xf>
    <xf numFmtId="0" fontId="0" fillId="0" borderId="0" xfId="57" applyFont="1" applyBorder="1" applyAlignment="1" applyProtection="1">
      <alignment vertical="top"/>
      <protection hidden="1"/>
    </xf>
    <xf numFmtId="1" fontId="7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Border="1" applyAlignment="1" applyProtection="1">
      <alignment/>
      <protection hidden="1"/>
    </xf>
    <xf numFmtId="0" fontId="0" fillId="0" borderId="19" xfId="57" applyFont="1" applyBorder="1" applyAlignment="1" applyProtection="1">
      <alignment vertical="top"/>
      <protection hidden="1"/>
    </xf>
    <xf numFmtId="0" fontId="7" fillId="0" borderId="20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vertical="top"/>
      <protection hidden="1"/>
    </xf>
    <xf numFmtId="0" fontId="0" fillId="0" borderId="0" xfId="57" applyFont="1" applyBorder="1" applyAlignment="1">
      <alignment/>
      <protection/>
    </xf>
    <xf numFmtId="49" fontId="7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19" xfId="57" applyFont="1" applyBorder="1" applyAlignment="1" applyProtection="1">
      <alignment horizontal="left" vertical="top" wrapText="1"/>
      <protection hidden="1"/>
    </xf>
    <xf numFmtId="0" fontId="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0" fillId="0" borderId="18" xfId="57" applyFont="1" applyBorder="1" applyAlignment="1">
      <alignment/>
      <protection/>
    </xf>
    <xf numFmtId="0" fontId="0" fillId="0" borderId="0" xfId="57" applyFont="1" applyBorder="1" applyAlignment="1" applyProtection="1">
      <alignment horizontal="center" vertical="center"/>
      <protection hidden="1" locked="0"/>
    </xf>
    <xf numFmtId="0" fontId="0" fillId="0" borderId="19" xfId="57" applyFont="1" applyBorder="1" applyAlignment="1" applyProtection="1">
      <alignment horizontal="left" vertical="top" indent="2"/>
      <protection hidden="1"/>
    </xf>
    <xf numFmtId="0" fontId="0" fillId="0" borderId="19" xfId="57" applyFont="1" applyBorder="1" applyAlignment="1" applyProtection="1">
      <alignment horizontal="left" vertical="top" wrapText="1" indent="2"/>
      <protection hidden="1"/>
    </xf>
    <xf numFmtId="0" fontId="0" fillId="0" borderId="18" xfId="57" applyFont="1" applyBorder="1" applyAlignment="1" applyProtection="1">
      <alignment horizontal="right" vertical="top"/>
      <protection hidden="1"/>
    </xf>
    <xf numFmtId="0" fontId="0" fillId="0" borderId="0" xfId="57" applyFont="1" applyBorder="1" applyAlignment="1" applyProtection="1">
      <alignment horizontal="right" vertical="top"/>
      <protection hidden="1"/>
    </xf>
    <xf numFmtId="0" fontId="7" fillId="0" borderId="18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Fill="1" applyBorder="1" applyAlignment="1">
      <alignment/>
      <protection/>
    </xf>
    <xf numFmtId="49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57" applyNumberFormat="1" applyFont="1" applyBorder="1" applyAlignment="1" applyProtection="1">
      <alignment horizontal="center" vertical="center"/>
      <protection hidden="1" locked="0"/>
    </xf>
    <xf numFmtId="0" fontId="0" fillId="0" borderId="18" xfId="57" applyFont="1" applyBorder="1" applyAlignment="1" applyProtection="1">
      <alignment horizontal="left" vertical="top"/>
      <protection hidden="1"/>
    </xf>
    <xf numFmtId="0" fontId="0" fillId="0" borderId="0" xfId="57" applyFont="1" applyBorder="1" applyAlignment="1" applyProtection="1">
      <alignment horizontal="left" vertical="top"/>
      <protection hidden="1"/>
    </xf>
    <xf numFmtId="0" fontId="0" fillId="0" borderId="19" xfId="57" applyFont="1" applyBorder="1" applyAlignment="1" applyProtection="1">
      <alignment horizontal="left"/>
      <protection hidden="1"/>
    </xf>
    <xf numFmtId="0" fontId="0" fillId="0" borderId="16" xfId="57" applyFont="1" applyBorder="1" applyAlignment="1" applyProtection="1">
      <alignment/>
      <protection hidden="1"/>
    </xf>
    <xf numFmtId="0" fontId="0" fillId="0" borderId="17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 horizontal="left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0" fillId="0" borderId="19" xfId="57" applyFont="1" applyFill="1" applyBorder="1" applyAlignment="1" applyProtection="1">
      <alignment vertical="center"/>
      <protection hidden="1"/>
    </xf>
    <xf numFmtId="0" fontId="15" fillId="0" borderId="0" xfId="62" applyFont="1" applyBorder="1" applyAlignment="1" applyProtection="1">
      <alignment vertical="center"/>
      <protection hidden="1"/>
    </xf>
    <xf numFmtId="0" fontId="15" fillId="0" borderId="19" xfId="62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18" xfId="57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7" fillId="0" borderId="18" xfId="57" applyFont="1" applyBorder="1" applyAlignment="1" applyProtection="1">
      <alignment vertical="center"/>
      <protection hidden="1"/>
    </xf>
    <xf numFmtId="0" fontId="0" fillId="0" borderId="21" xfId="57" applyFont="1" applyBorder="1" applyAlignment="1" applyProtection="1">
      <alignment/>
      <protection hidden="1"/>
    </xf>
    <xf numFmtId="0" fontId="0" fillId="0" borderId="21" xfId="57" applyFont="1" applyBorder="1" applyAlignment="1">
      <alignment/>
      <protection/>
    </xf>
    <xf numFmtId="0" fontId="0" fillId="0" borderId="22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/>
      <protection hidden="1"/>
    </xf>
    <xf numFmtId="0" fontId="0" fillId="0" borderId="23" xfId="57" applyFont="1" applyFill="1" applyBorder="1" applyAlignment="1" applyProtection="1">
      <alignment horizontal="right" vertical="top" wrapText="1"/>
      <protection hidden="1"/>
    </xf>
    <xf numFmtId="0" fontId="0" fillId="0" borderId="24" xfId="57" applyFont="1" applyFill="1" applyBorder="1" applyAlignment="1" applyProtection="1">
      <alignment horizontal="right" vertical="top" wrapText="1"/>
      <protection hidden="1"/>
    </xf>
    <xf numFmtId="0" fontId="0" fillId="0" borderId="24" xfId="57" applyFont="1" applyFill="1" applyBorder="1" applyAlignment="1" applyProtection="1">
      <alignment/>
      <protection hidden="1"/>
    </xf>
    <xf numFmtId="0" fontId="0" fillId="0" borderId="25" xfId="57" applyFont="1" applyFill="1" applyBorder="1" applyAlignment="1" applyProtection="1">
      <alignment/>
      <protection hidden="1"/>
    </xf>
    <xf numFmtId="0" fontId="7" fillId="0" borderId="24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vertical="center"/>
    </xf>
    <xf numFmtId="167" fontId="2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3" fillId="0" borderId="15" xfId="0" applyNumberFormat="1" applyFont="1" applyFill="1" applyBorder="1" applyAlignment="1">
      <alignment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/>
      <protection hidden="1"/>
    </xf>
    <xf numFmtId="3" fontId="3" fillId="24" borderId="10" xfId="0" applyNumberFormat="1" applyFont="1" applyFill="1" applyBorder="1" applyAlignment="1" applyProtection="1">
      <alignment vertical="center"/>
      <protection hidden="1"/>
    </xf>
    <xf numFmtId="3" fontId="3" fillId="24" borderId="14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 indent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3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>
      <alignment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18" xfId="57" applyFont="1" applyBorder="1" applyAlignment="1" applyProtection="1">
      <alignment horizontal="right" vertical="center" wrapText="1"/>
      <protection hidden="1"/>
    </xf>
    <xf numFmtId="0" fontId="0" fillId="0" borderId="0" xfId="57" applyFont="1" applyBorder="1" applyAlignment="1" applyProtection="1">
      <alignment horizontal="right" wrapText="1"/>
      <protection hidden="1"/>
    </xf>
    <xf numFmtId="0" fontId="0" fillId="0" borderId="18" xfId="57" applyFont="1" applyBorder="1" applyAlignment="1" applyProtection="1">
      <alignment horizontal="right" wrapText="1"/>
      <protection hidden="1"/>
    </xf>
    <xf numFmtId="49" fontId="7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19" xfId="57" applyFont="1" applyFill="1" applyBorder="1" applyAlignment="1" applyProtection="1">
      <alignment horizontal="left" vertical="center" wrapText="1"/>
      <protection hidden="1"/>
    </xf>
    <xf numFmtId="0" fontId="13" fillId="0" borderId="18" xfId="57" applyFont="1" applyBorder="1" applyAlignment="1" applyProtection="1">
      <alignment horizontal="center" vertical="center" wrapText="1"/>
      <protection hidden="1"/>
    </xf>
    <xf numFmtId="0" fontId="13" fillId="0" borderId="0" xfId="57" applyFont="1" applyBorder="1" applyAlignment="1" applyProtection="1">
      <alignment horizontal="center" vertical="center" wrapText="1"/>
      <protection hidden="1"/>
    </xf>
    <xf numFmtId="0" fontId="13" fillId="0" borderId="19" xfId="57" applyFont="1" applyBorder="1" applyAlignment="1" applyProtection="1">
      <alignment horizontal="center" vertical="center" wrapText="1"/>
      <protection hidden="1"/>
    </xf>
    <xf numFmtId="0" fontId="0" fillId="0" borderId="18" xfId="57" applyFont="1" applyBorder="1" applyAlignment="1" applyProtection="1">
      <alignment horizontal="right" vertical="center"/>
      <protection hidden="1"/>
    </xf>
    <xf numFmtId="0" fontId="0" fillId="0" borderId="19" xfId="57" applyFont="1" applyBorder="1" applyAlignment="1" applyProtection="1">
      <alignment horizontal="right"/>
      <protection hidden="1"/>
    </xf>
    <xf numFmtId="0" fontId="0" fillId="0" borderId="19" xfId="57" applyFont="1" applyBorder="1" applyAlignment="1" applyProtection="1">
      <alignment horizontal="right" wrapText="1"/>
      <protection hidden="1"/>
    </xf>
    <xf numFmtId="0" fontId="0" fillId="0" borderId="18" xfId="57" applyFont="1" applyBorder="1" applyAlignment="1" applyProtection="1">
      <alignment horizontal="right" vertical="center"/>
      <protection hidden="1"/>
    </xf>
    <xf numFmtId="0" fontId="0" fillId="0" borderId="19" xfId="57" applyFont="1" applyBorder="1" applyAlignment="1" applyProtection="1">
      <alignment horizontal="right"/>
      <protection hidden="1"/>
    </xf>
    <xf numFmtId="0" fontId="7" fillId="0" borderId="23" xfId="57" applyFont="1" applyFill="1" applyBorder="1" applyAlignment="1" applyProtection="1">
      <alignment horizontal="left" vertical="center"/>
      <protection hidden="1" locked="0"/>
    </xf>
    <xf numFmtId="0" fontId="0" fillId="0" borderId="24" xfId="57" applyFont="1" applyFill="1" applyBorder="1" applyAlignment="1">
      <alignment horizontal="left" vertical="center"/>
      <protection/>
    </xf>
    <xf numFmtId="0" fontId="0" fillId="0" borderId="25" xfId="57" applyFont="1" applyFill="1" applyBorder="1" applyAlignment="1">
      <alignment horizontal="left" vertical="center"/>
      <protection/>
    </xf>
    <xf numFmtId="0" fontId="4" fillId="0" borderId="23" xfId="53" applyFont="1" applyFill="1" applyBorder="1" applyAlignment="1" applyProtection="1">
      <alignment/>
      <protection hidden="1" locked="0"/>
    </xf>
    <xf numFmtId="0" fontId="7" fillId="0" borderId="24" xfId="57" applyFont="1" applyFill="1" applyBorder="1" applyAlignment="1" applyProtection="1">
      <alignment/>
      <protection hidden="1" locked="0"/>
    </xf>
    <xf numFmtId="0" fontId="7" fillId="0" borderId="25" xfId="57" applyFont="1" applyFill="1" applyBorder="1" applyAlignment="1" applyProtection="1">
      <alignment/>
      <protection hidden="1" locked="0"/>
    </xf>
    <xf numFmtId="1" fontId="7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7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57" applyFont="1" applyFill="1" applyBorder="1" applyAlignment="1">
      <alignment horizontal="left"/>
      <protection/>
    </xf>
    <xf numFmtId="0" fontId="0" fillId="0" borderId="25" xfId="57" applyFont="1" applyFill="1" applyBorder="1" applyAlignment="1">
      <alignment horizontal="left"/>
      <protection/>
    </xf>
    <xf numFmtId="0" fontId="0" fillId="0" borderId="0" xfId="57" applyFont="1" applyBorder="1" applyAlignment="1" applyProtection="1">
      <alignment horizontal="right" vertical="center"/>
      <protection hidden="1"/>
    </xf>
    <xf numFmtId="0" fontId="0" fillId="0" borderId="0" xfId="57" applyFont="1" applyBorder="1" applyAlignment="1" applyProtection="1">
      <alignment horizontal="right"/>
      <protection hidden="1"/>
    </xf>
    <xf numFmtId="0" fontId="0" fillId="0" borderId="18" xfId="57" applyFont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7" fillId="0" borderId="23" xfId="57" applyFont="1" applyFill="1" applyBorder="1" applyAlignment="1" applyProtection="1">
      <alignment horizontal="right" vertical="center"/>
      <protection hidden="1" locked="0"/>
    </xf>
    <xf numFmtId="0" fontId="0" fillId="0" borderId="24" xfId="57" applyFont="1" applyFill="1" applyBorder="1" applyAlignment="1">
      <alignment/>
      <protection/>
    </xf>
    <xf numFmtId="0" fontId="0" fillId="0" borderId="25" xfId="57" applyFont="1" applyFill="1" applyBorder="1" applyAlignment="1">
      <alignment/>
      <protection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wrapText="1"/>
      <protection hidden="1"/>
    </xf>
    <xf numFmtId="0" fontId="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0" fillId="0" borderId="16" xfId="57" applyFont="1" applyBorder="1" applyAlignment="1" applyProtection="1">
      <alignment horizontal="center"/>
      <protection hidden="1"/>
    </xf>
    <xf numFmtId="0" fontId="0" fillId="0" borderId="29" xfId="57" applyFont="1" applyBorder="1" applyAlignment="1" applyProtection="1">
      <alignment horizontal="center" vertical="top"/>
      <protection hidden="1"/>
    </xf>
    <xf numFmtId="0" fontId="0" fillId="0" borderId="29" xfId="57" applyFont="1" applyBorder="1" applyAlignment="1">
      <alignment horizontal="center"/>
      <protection/>
    </xf>
    <xf numFmtId="0" fontId="0" fillId="0" borderId="30" xfId="57" applyFont="1" applyBorder="1" applyAlignment="1">
      <alignment/>
      <protection/>
    </xf>
    <xf numFmtId="0" fontId="0" fillId="0" borderId="24" xfId="57" applyFont="1" applyFill="1" applyBorder="1" applyAlignment="1" applyProtection="1">
      <alignment horizontal="center" vertical="top"/>
      <protection hidden="1"/>
    </xf>
    <xf numFmtId="0" fontId="0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ont="1" applyFill="1" applyBorder="1" applyAlignment="1" applyProtection="1">
      <alignment horizontal="left" vertical="center"/>
      <protection hidden="1" locked="0"/>
    </xf>
    <xf numFmtId="49" fontId="7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3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5" fillId="0" borderId="0" xfId="62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7" fillId="0" borderId="31" xfId="57" applyFont="1" applyBorder="1" applyAlignment="1">
      <alignment/>
      <protection/>
    </xf>
    <xf numFmtId="0" fontId="7" fillId="0" borderId="16" xfId="57" applyFont="1" applyBorder="1" applyAlignment="1">
      <alignment/>
      <protection/>
    </xf>
    <xf numFmtId="0" fontId="0" fillId="0" borderId="0" xfId="57" applyFont="1" applyBorder="1" applyAlignment="1" applyProtection="1">
      <alignment vertical="center"/>
      <protection hidden="1"/>
    </xf>
    <xf numFmtId="0" fontId="7" fillId="0" borderId="24" xfId="57" applyFont="1" applyFill="1" applyBorder="1" applyAlignment="1" applyProtection="1">
      <alignment horizontal="left" vertical="center"/>
      <protection hidden="1" locked="0"/>
    </xf>
    <xf numFmtId="0" fontId="7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24" borderId="35" xfId="0" applyFont="1" applyFill="1" applyBorder="1" applyAlignment="1" applyProtection="1">
      <alignment vertical="center" wrapText="1"/>
      <protection hidden="1"/>
    </xf>
    <xf numFmtId="0" fontId="2" fillId="24" borderId="36" xfId="0" applyFont="1" applyFill="1" applyBorder="1" applyAlignment="1" applyProtection="1">
      <alignment vertical="center" wrapText="1"/>
      <protection hidden="1"/>
    </xf>
    <xf numFmtId="0" fontId="2" fillId="24" borderId="37" xfId="0" applyFont="1" applyFill="1" applyBorder="1" applyAlignment="1" applyProtection="1">
      <alignment vertical="center" wrapText="1"/>
      <protection hidden="1"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38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0" borderId="23" xfId="0" applyFont="1" applyFill="1" applyBorder="1" applyAlignment="1">
      <alignment horizontal="left" vertical="center" wrapText="1"/>
    </xf>
    <xf numFmtId="0" fontId="3" fillId="20" borderId="24" xfId="0" applyFont="1" applyFill="1" applyBorder="1" applyAlignment="1">
      <alignment horizontal="left" vertical="center" wrapText="1"/>
    </xf>
    <xf numFmtId="0" fontId="3" fillId="2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3" fillId="20" borderId="36" xfId="0" applyFont="1" applyFill="1" applyBorder="1" applyAlignment="1">
      <alignment vertical="center"/>
    </xf>
    <xf numFmtId="0" fontId="3" fillId="20" borderId="3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3" fillId="20" borderId="36" xfId="0" applyFont="1" applyFill="1" applyBorder="1" applyAlignment="1">
      <alignment horizontal="left" vertical="center" wrapText="1"/>
    </xf>
    <xf numFmtId="0" fontId="3" fillId="20" borderId="37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 indent="1"/>
    </xf>
    <xf numFmtId="0" fontId="1" fillId="0" borderId="33" xfId="0" applyFont="1" applyFill="1" applyBorder="1" applyAlignment="1">
      <alignment horizontal="left" vertical="center" wrapText="1" indent="1"/>
    </xf>
    <xf numFmtId="0" fontId="1" fillId="0" borderId="34" xfId="0" applyFont="1" applyFill="1" applyBorder="1" applyAlignment="1">
      <alignment horizontal="left" vertical="center" wrapText="1" inden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 indent="1"/>
    </xf>
    <xf numFmtId="0" fontId="1" fillId="0" borderId="47" xfId="0" applyFont="1" applyFill="1" applyBorder="1" applyAlignment="1">
      <alignment horizontal="left" vertical="center" wrapText="1" indent="1"/>
    </xf>
    <xf numFmtId="0" fontId="1" fillId="0" borderId="48" xfId="0" applyFont="1" applyFill="1" applyBorder="1" applyAlignment="1">
      <alignment horizontal="left" vertical="center" wrapText="1" inden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110" zoomScaleSheetLayoutView="110" zoomScalePageLayoutView="0" workbookViewId="0" topLeftCell="A16">
      <selection activeCell="G33" sqref="G33"/>
    </sheetView>
  </sheetViews>
  <sheetFormatPr defaultColWidth="9.140625" defaultRowHeight="12.75"/>
  <cols>
    <col min="1" max="1" width="9.140625" style="37" customWidth="1"/>
    <col min="2" max="2" width="13.00390625" style="37" customWidth="1"/>
    <col min="3" max="6" width="9.140625" style="37" customWidth="1"/>
    <col min="7" max="7" width="15.140625" style="37" customWidth="1"/>
    <col min="8" max="8" width="19.28125" style="37" customWidth="1"/>
    <col min="9" max="9" width="14.421875" style="37" customWidth="1"/>
    <col min="10" max="16384" width="9.140625" style="37" customWidth="1"/>
  </cols>
  <sheetData>
    <row r="1" spans="1:9" ht="12.75">
      <c r="A1" s="209" t="s">
        <v>201</v>
      </c>
      <c r="B1" s="210"/>
      <c r="C1" s="210"/>
      <c r="D1" s="35"/>
      <c r="E1" s="35"/>
      <c r="F1" s="35"/>
      <c r="G1" s="35"/>
      <c r="H1" s="35"/>
      <c r="I1" s="36"/>
    </row>
    <row r="2" spans="1:9" ht="12.75">
      <c r="A2" s="157" t="s">
        <v>202</v>
      </c>
      <c r="B2" s="158"/>
      <c r="C2" s="158"/>
      <c r="D2" s="159"/>
      <c r="E2" s="40">
        <v>41640</v>
      </c>
      <c r="F2" s="41"/>
      <c r="G2" s="42" t="s">
        <v>203</v>
      </c>
      <c r="H2" s="40" t="s">
        <v>301</v>
      </c>
      <c r="I2" s="43"/>
    </row>
    <row r="3" spans="1:9" ht="12.75">
      <c r="A3" s="44"/>
      <c r="B3" s="45"/>
      <c r="C3" s="45"/>
      <c r="D3" s="45"/>
      <c r="E3" s="46"/>
      <c r="F3" s="46"/>
      <c r="G3" s="45"/>
      <c r="H3" s="45"/>
      <c r="I3" s="47"/>
    </row>
    <row r="4" spans="1:9" s="48" customFormat="1" ht="12.75">
      <c r="A4" s="160" t="s">
        <v>265</v>
      </c>
      <c r="B4" s="161"/>
      <c r="C4" s="161"/>
      <c r="D4" s="161"/>
      <c r="E4" s="161"/>
      <c r="F4" s="161"/>
      <c r="G4" s="161"/>
      <c r="H4" s="161"/>
      <c r="I4" s="162"/>
    </row>
    <row r="5" spans="1:9" s="48" customFormat="1" ht="12.75">
      <c r="A5" s="49"/>
      <c r="B5" s="50"/>
      <c r="C5" s="50"/>
      <c r="D5" s="50"/>
      <c r="E5" s="51"/>
      <c r="F5" s="52"/>
      <c r="G5" s="53"/>
      <c r="H5" s="54"/>
      <c r="I5" s="55"/>
    </row>
    <row r="6" spans="1:9" ht="12.75">
      <c r="A6" s="163" t="s">
        <v>204</v>
      </c>
      <c r="B6" s="164"/>
      <c r="C6" s="155" t="s">
        <v>269</v>
      </c>
      <c r="D6" s="156"/>
      <c r="E6" s="39"/>
      <c r="F6" s="39"/>
      <c r="G6" s="39"/>
      <c r="H6" s="39"/>
      <c r="I6" s="56"/>
    </row>
    <row r="7" spans="1:9" ht="12.75">
      <c r="A7" s="57"/>
      <c r="B7" s="58"/>
      <c r="C7" s="59"/>
      <c r="D7" s="59"/>
      <c r="E7" s="39"/>
      <c r="F7" s="39"/>
      <c r="G7" s="39"/>
      <c r="H7" s="39"/>
      <c r="I7" s="56"/>
    </row>
    <row r="8" spans="1:9" ht="12.75">
      <c r="A8" s="152" t="s">
        <v>205</v>
      </c>
      <c r="B8" s="165"/>
      <c r="C8" s="155" t="s">
        <v>270</v>
      </c>
      <c r="D8" s="156"/>
      <c r="E8" s="39"/>
      <c r="F8" s="39"/>
      <c r="G8" s="39"/>
      <c r="H8" s="39"/>
      <c r="I8" s="60"/>
    </row>
    <row r="9" spans="1:9" ht="12.75">
      <c r="A9" s="61"/>
      <c r="B9" s="62"/>
      <c r="C9" s="63"/>
      <c r="D9" s="64"/>
      <c r="E9" s="59"/>
      <c r="F9" s="59"/>
      <c r="G9" s="59"/>
      <c r="H9" s="59"/>
      <c r="I9" s="60"/>
    </row>
    <row r="10" spans="1:9" ht="12.75">
      <c r="A10" s="152" t="s">
        <v>206</v>
      </c>
      <c r="B10" s="153"/>
      <c r="C10" s="155" t="s">
        <v>271</v>
      </c>
      <c r="D10" s="156"/>
      <c r="E10" s="59"/>
      <c r="F10" s="59"/>
      <c r="G10" s="59"/>
      <c r="H10" s="59"/>
      <c r="I10" s="60"/>
    </row>
    <row r="11" spans="1:9" ht="12.75">
      <c r="A11" s="154"/>
      <c r="B11" s="153"/>
      <c r="C11" s="59"/>
      <c r="D11" s="59"/>
      <c r="E11" s="59"/>
      <c r="F11" s="59"/>
      <c r="G11" s="59"/>
      <c r="H11" s="59"/>
      <c r="I11" s="60"/>
    </row>
    <row r="12" spans="1:9" ht="12.75">
      <c r="A12" s="166" t="s">
        <v>207</v>
      </c>
      <c r="B12" s="167"/>
      <c r="C12" s="168" t="s">
        <v>272</v>
      </c>
      <c r="D12" s="169"/>
      <c r="E12" s="169"/>
      <c r="F12" s="169"/>
      <c r="G12" s="169"/>
      <c r="H12" s="169"/>
      <c r="I12" s="170"/>
    </row>
    <row r="13" spans="1:9" ht="12.75">
      <c r="A13" s="57"/>
      <c r="B13" s="58"/>
      <c r="C13" s="65"/>
      <c r="D13" s="59"/>
      <c r="E13" s="59"/>
      <c r="F13" s="59"/>
      <c r="G13" s="59"/>
      <c r="H13" s="59"/>
      <c r="I13" s="60"/>
    </row>
    <row r="14" spans="1:9" ht="12.75">
      <c r="A14" s="166" t="s">
        <v>208</v>
      </c>
      <c r="B14" s="167"/>
      <c r="C14" s="174">
        <v>21000</v>
      </c>
      <c r="D14" s="175"/>
      <c r="E14" s="59"/>
      <c r="F14" s="168" t="s">
        <v>273</v>
      </c>
      <c r="G14" s="169"/>
      <c r="H14" s="169"/>
      <c r="I14" s="170"/>
    </row>
    <row r="15" spans="1:9" ht="12.75">
      <c r="A15" s="57"/>
      <c r="B15" s="58"/>
      <c r="C15" s="59"/>
      <c r="D15" s="59"/>
      <c r="E15" s="59"/>
      <c r="F15" s="59"/>
      <c r="G15" s="59"/>
      <c r="H15" s="59"/>
      <c r="I15" s="60"/>
    </row>
    <row r="16" spans="1:9" ht="12.75">
      <c r="A16" s="166" t="s">
        <v>209</v>
      </c>
      <c r="B16" s="167"/>
      <c r="C16" s="168" t="s">
        <v>274</v>
      </c>
      <c r="D16" s="169"/>
      <c r="E16" s="169"/>
      <c r="F16" s="169"/>
      <c r="G16" s="169"/>
      <c r="H16" s="169"/>
      <c r="I16" s="170"/>
    </row>
    <row r="17" spans="1:9" ht="12.75">
      <c r="A17" s="57"/>
      <c r="B17" s="58"/>
      <c r="C17" s="59"/>
      <c r="D17" s="59"/>
      <c r="E17" s="59"/>
      <c r="F17" s="59"/>
      <c r="G17" s="59"/>
      <c r="H17" s="59"/>
      <c r="I17" s="60"/>
    </row>
    <row r="18" spans="1:9" ht="12.75">
      <c r="A18" s="166" t="s">
        <v>210</v>
      </c>
      <c r="B18" s="167"/>
      <c r="C18" s="171" t="s">
        <v>275</v>
      </c>
      <c r="D18" s="172"/>
      <c r="E18" s="172"/>
      <c r="F18" s="172"/>
      <c r="G18" s="172"/>
      <c r="H18" s="172"/>
      <c r="I18" s="173"/>
    </row>
    <row r="19" spans="1:9" ht="12.75">
      <c r="A19" s="57"/>
      <c r="B19" s="58"/>
      <c r="C19" s="65"/>
      <c r="D19" s="59"/>
      <c r="E19" s="59"/>
      <c r="F19" s="59"/>
      <c r="G19" s="59"/>
      <c r="H19" s="59"/>
      <c r="I19" s="60"/>
    </row>
    <row r="20" spans="1:9" ht="12.75">
      <c r="A20" s="166" t="s">
        <v>211</v>
      </c>
      <c r="B20" s="167"/>
      <c r="C20" s="171" t="s">
        <v>276</v>
      </c>
      <c r="D20" s="172"/>
      <c r="E20" s="172"/>
      <c r="F20" s="172"/>
      <c r="G20" s="172"/>
      <c r="H20" s="172"/>
      <c r="I20" s="173"/>
    </row>
    <row r="21" spans="1:9" ht="12.75">
      <c r="A21" s="57"/>
      <c r="B21" s="58"/>
      <c r="C21" s="65"/>
      <c r="D21" s="59"/>
      <c r="E21" s="59"/>
      <c r="F21" s="59"/>
      <c r="G21" s="59"/>
      <c r="H21" s="59"/>
      <c r="I21" s="60"/>
    </row>
    <row r="22" spans="1:9" ht="12.75">
      <c r="A22" s="166" t="s">
        <v>212</v>
      </c>
      <c r="B22" s="167"/>
      <c r="C22" s="66">
        <v>409</v>
      </c>
      <c r="D22" s="168" t="s">
        <v>273</v>
      </c>
      <c r="E22" s="176"/>
      <c r="F22" s="177"/>
      <c r="G22" s="166"/>
      <c r="H22" s="179"/>
      <c r="I22" s="67"/>
    </row>
    <row r="23" spans="1:9" ht="12.75">
      <c r="A23" s="57"/>
      <c r="B23" s="58"/>
      <c r="C23" s="59"/>
      <c r="D23" s="68"/>
      <c r="E23" s="68"/>
      <c r="F23" s="68"/>
      <c r="G23" s="68"/>
      <c r="H23" s="59"/>
      <c r="I23" s="60"/>
    </row>
    <row r="24" spans="1:9" ht="12.75">
      <c r="A24" s="166" t="s">
        <v>213</v>
      </c>
      <c r="B24" s="167"/>
      <c r="C24" s="66">
        <v>17</v>
      </c>
      <c r="D24" s="168" t="s">
        <v>277</v>
      </c>
      <c r="E24" s="176"/>
      <c r="F24" s="176"/>
      <c r="G24" s="177"/>
      <c r="H24" s="34" t="s">
        <v>214</v>
      </c>
      <c r="I24" s="151">
        <v>336</v>
      </c>
    </row>
    <row r="25" spans="1:9" ht="12.75">
      <c r="A25" s="57"/>
      <c r="B25" s="58"/>
      <c r="C25" s="59"/>
      <c r="D25" s="68"/>
      <c r="E25" s="68"/>
      <c r="F25" s="68"/>
      <c r="G25" s="58"/>
      <c r="H25" s="58" t="s">
        <v>266</v>
      </c>
      <c r="I25" s="69"/>
    </row>
    <row r="26" spans="1:9" ht="12.75">
      <c r="A26" s="166" t="s">
        <v>215</v>
      </c>
      <c r="B26" s="167"/>
      <c r="C26" s="70" t="s">
        <v>278</v>
      </c>
      <c r="D26" s="71"/>
      <c r="E26" s="72"/>
      <c r="F26" s="68"/>
      <c r="G26" s="178" t="s">
        <v>216</v>
      </c>
      <c r="H26" s="167"/>
      <c r="I26" s="73" t="s">
        <v>279</v>
      </c>
    </row>
    <row r="27" spans="1:9" ht="12.75">
      <c r="A27" s="57"/>
      <c r="B27" s="58"/>
      <c r="C27" s="59"/>
      <c r="D27" s="68"/>
      <c r="E27" s="68"/>
      <c r="F27" s="68"/>
      <c r="G27" s="68"/>
      <c r="H27" s="59"/>
      <c r="I27" s="74"/>
    </row>
    <row r="28" spans="1:9" ht="12.75">
      <c r="A28" s="180" t="s">
        <v>217</v>
      </c>
      <c r="B28" s="181"/>
      <c r="C28" s="182"/>
      <c r="D28" s="182"/>
      <c r="E28" s="183" t="s">
        <v>218</v>
      </c>
      <c r="F28" s="184"/>
      <c r="G28" s="184"/>
      <c r="H28" s="185" t="s">
        <v>219</v>
      </c>
      <c r="I28" s="186"/>
    </row>
    <row r="29" spans="1:9" ht="12.75">
      <c r="A29" s="77"/>
      <c r="B29" s="72"/>
      <c r="C29" s="72"/>
      <c r="D29" s="64"/>
      <c r="E29" s="59"/>
      <c r="F29" s="59"/>
      <c r="G29" s="59"/>
      <c r="H29" s="78"/>
      <c r="I29" s="74"/>
    </row>
    <row r="30" spans="1:9" ht="12.75">
      <c r="A30" s="187"/>
      <c r="B30" s="188"/>
      <c r="C30" s="188"/>
      <c r="D30" s="189"/>
      <c r="E30" s="187"/>
      <c r="F30" s="188"/>
      <c r="G30" s="188"/>
      <c r="H30" s="155"/>
      <c r="I30" s="156"/>
    </row>
    <row r="31" spans="1:9" ht="12.75">
      <c r="A31" s="57"/>
      <c r="B31" s="58"/>
      <c r="C31" s="65"/>
      <c r="D31" s="190"/>
      <c r="E31" s="190"/>
      <c r="F31" s="190"/>
      <c r="G31" s="191"/>
      <c r="H31" s="59"/>
      <c r="I31" s="79"/>
    </row>
    <row r="32" spans="1:9" ht="12.75">
      <c r="A32" s="187"/>
      <c r="B32" s="188"/>
      <c r="C32" s="188"/>
      <c r="D32" s="189"/>
      <c r="E32" s="187"/>
      <c r="F32" s="188"/>
      <c r="G32" s="188"/>
      <c r="H32" s="155"/>
      <c r="I32" s="156"/>
    </row>
    <row r="33" spans="1:9" ht="12.75">
      <c r="A33" s="57"/>
      <c r="B33" s="58"/>
      <c r="C33" s="65"/>
      <c r="D33" s="38"/>
      <c r="E33" s="38"/>
      <c r="F33" s="38"/>
      <c r="G33" s="39"/>
      <c r="H33" s="59"/>
      <c r="I33" s="80"/>
    </row>
    <row r="34" spans="1:9" ht="12.75">
      <c r="A34" s="187"/>
      <c r="B34" s="188"/>
      <c r="C34" s="188"/>
      <c r="D34" s="189"/>
      <c r="E34" s="187"/>
      <c r="F34" s="188"/>
      <c r="G34" s="188"/>
      <c r="H34" s="155"/>
      <c r="I34" s="156"/>
    </row>
    <row r="35" spans="1:9" ht="12.75">
      <c r="A35" s="57"/>
      <c r="B35" s="58"/>
      <c r="C35" s="65"/>
      <c r="D35" s="38"/>
      <c r="E35" s="38"/>
      <c r="F35" s="38"/>
      <c r="G35" s="39"/>
      <c r="H35" s="59"/>
      <c r="I35" s="80"/>
    </row>
    <row r="36" spans="1:9" ht="12.75">
      <c r="A36" s="187"/>
      <c r="B36" s="188"/>
      <c r="C36" s="188"/>
      <c r="D36" s="189"/>
      <c r="E36" s="187"/>
      <c r="F36" s="188"/>
      <c r="G36" s="188"/>
      <c r="H36" s="155"/>
      <c r="I36" s="156"/>
    </row>
    <row r="37" spans="1:9" ht="12.75">
      <c r="A37" s="81"/>
      <c r="B37" s="82"/>
      <c r="C37" s="192"/>
      <c r="D37" s="193"/>
      <c r="E37" s="59"/>
      <c r="F37" s="192"/>
      <c r="G37" s="193"/>
      <c r="H37" s="59"/>
      <c r="I37" s="60"/>
    </row>
    <row r="38" spans="1:9" ht="12.75">
      <c r="A38" s="187"/>
      <c r="B38" s="188"/>
      <c r="C38" s="188"/>
      <c r="D38" s="189"/>
      <c r="E38" s="187"/>
      <c r="F38" s="188"/>
      <c r="G38" s="188"/>
      <c r="H38" s="155"/>
      <c r="I38" s="156"/>
    </row>
    <row r="39" spans="1:9" ht="12.75">
      <c r="A39" s="81"/>
      <c r="B39" s="82"/>
      <c r="C39" s="75"/>
      <c r="D39" s="76"/>
      <c r="E39" s="59"/>
      <c r="F39" s="75"/>
      <c r="G39" s="76"/>
      <c r="H39" s="59"/>
      <c r="I39" s="60"/>
    </row>
    <row r="40" spans="1:9" ht="12.75">
      <c r="A40" s="187"/>
      <c r="B40" s="188"/>
      <c r="C40" s="188"/>
      <c r="D40" s="189"/>
      <c r="E40" s="187"/>
      <c r="F40" s="188"/>
      <c r="G40" s="188"/>
      <c r="H40" s="155"/>
      <c r="I40" s="156"/>
    </row>
    <row r="41" spans="1:9" ht="12.75">
      <c r="A41" s="83"/>
      <c r="B41" s="72"/>
      <c r="C41" s="72"/>
      <c r="D41" s="72"/>
      <c r="E41" s="84"/>
      <c r="F41" s="85"/>
      <c r="G41" s="85"/>
      <c r="H41" s="86"/>
      <c r="I41" s="87"/>
    </row>
    <row r="42" spans="1:9" ht="12.75">
      <c r="A42" s="81"/>
      <c r="B42" s="82"/>
      <c r="C42" s="75"/>
      <c r="D42" s="76"/>
      <c r="E42" s="59"/>
      <c r="F42" s="75"/>
      <c r="G42" s="76"/>
      <c r="H42" s="59"/>
      <c r="I42" s="60"/>
    </row>
    <row r="43" spans="1:9" ht="12.75">
      <c r="A43" s="88"/>
      <c r="B43" s="89"/>
      <c r="C43" s="89"/>
      <c r="D43" s="63"/>
      <c r="E43" s="63"/>
      <c r="F43" s="89"/>
      <c r="G43" s="63"/>
      <c r="H43" s="63"/>
      <c r="I43" s="90"/>
    </row>
    <row r="44" spans="1:9" ht="12.75">
      <c r="A44" s="152" t="s">
        <v>220</v>
      </c>
      <c r="B44" s="165"/>
      <c r="C44" s="155"/>
      <c r="D44" s="156"/>
      <c r="E44" s="64"/>
      <c r="F44" s="168"/>
      <c r="G44" s="188"/>
      <c r="H44" s="188"/>
      <c r="I44" s="189"/>
    </row>
    <row r="45" spans="1:9" ht="12.75">
      <c r="A45" s="81"/>
      <c r="B45" s="82"/>
      <c r="C45" s="192"/>
      <c r="D45" s="193"/>
      <c r="E45" s="59"/>
      <c r="F45" s="192"/>
      <c r="G45" s="194"/>
      <c r="H45" s="91"/>
      <c r="I45" s="92"/>
    </row>
    <row r="46" spans="1:9" ht="12.75">
      <c r="A46" s="152" t="s">
        <v>221</v>
      </c>
      <c r="B46" s="165"/>
      <c r="C46" s="168" t="s">
        <v>280</v>
      </c>
      <c r="D46" s="212"/>
      <c r="E46" s="212"/>
      <c r="F46" s="212"/>
      <c r="G46" s="212"/>
      <c r="H46" s="212"/>
      <c r="I46" s="213"/>
    </row>
    <row r="47" spans="1:9" ht="12.75">
      <c r="A47" s="57"/>
      <c r="B47" s="58"/>
      <c r="C47" s="65" t="s">
        <v>222</v>
      </c>
      <c r="D47" s="59"/>
      <c r="E47" s="59"/>
      <c r="F47" s="59"/>
      <c r="G47" s="59"/>
      <c r="H47" s="59"/>
      <c r="I47" s="60"/>
    </row>
    <row r="48" spans="1:9" ht="12.75">
      <c r="A48" s="152" t="s">
        <v>223</v>
      </c>
      <c r="B48" s="165"/>
      <c r="C48" s="203" t="s">
        <v>281</v>
      </c>
      <c r="D48" s="201"/>
      <c r="E48" s="202"/>
      <c r="F48" s="59"/>
      <c r="G48" s="34" t="s">
        <v>224</v>
      </c>
      <c r="H48" s="203" t="s">
        <v>282</v>
      </c>
      <c r="I48" s="202"/>
    </row>
    <row r="49" spans="1:9" ht="12.75">
      <c r="A49" s="57"/>
      <c r="B49" s="58"/>
      <c r="C49" s="65"/>
      <c r="D49" s="59"/>
      <c r="E49" s="59"/>
      <c r="F49" s="59"/>
      <c r="G49" s="59"/>
      <c r="H49" s="59"/>
      <c r="I49" s="60"/>
    </row>
    <row r="50" spans="1:9" ht="12.75">
      <c r="A50" s="152" t="s">
        <v>210</v>
      </c>
      <c r="B50" s="165"/>
      <c r="C50" s="200" t="s">
        <v>283</v>
      </c>
      <c r="D50" s="201"/>
      <c r="E50" s="201"/>
      <c r="F50" s="201"/>
      <c r="G50" s="201"/>
      <c r="H50" s="201"/>
      <c r="I50" s="202"/>
    </row>
    <row r="51" spans="1:9" ht="12.75">
      <c r="A51" s="57"/>
      <c r="B51" s="58"/>
      <c r="C51" s="59"/>
      <c r="D51" s="59"/>
      <c r="E51" s="59"/>
      <c r="F51" s="59"/>
      <c r="G51" s="59"/>
      <c r="H51" s="59"/>
      <c r="I51" s="60"/>
    </row>
    <row r="52" spans="1:9" ht="12.75">
      <c r="A52" s="166" t="s">
        <v>225</v>
      </c>
      <c r="B52" s="167"/>
      <c r="C52" s="203" t="s">
        <v>288</v>
      </c>
      <c r="D52" s="201"/>
      <c r="E52" s="201"/>
      <c r="F52" s="201"/>
      <c r="G52" s="201"/>
      <c r="H52" s="201"/>
      <c r="I52" s="170"/>
    </row>
    <row r="53" spans="1:9" ht="12.75">
      <c r="A53" s="93"/>
      <c r="B53" s="63"/>
      <c r="C53" s="211" t="s">
        <v>226</v>
      </c>
      <c r="D53" s="211"/>
      <c r="E53" s="211"/>
      <c r="F53" s="211"/>
      <c r="G53" s="211"/>
      <c r="H53" s="211"/>
      <c r="I53" s="95"/>
    </row>
    <row r="54" spans="1:9" ht="12.75">
      <c r="A54" s="93"/>
      <c r="B54" s="63"/>
      <c r="C54" s="94"/>
      <c r="D54" s="94"/>
      <c r="E54" s="94"/>
      <c r="F54" s="94"/>
      <c r="G54" s="94"/>
      <c r="H54" s="94"/>
      <c r="I54" s="95"/>
    </row>
    <row r="55" spans="1:9" s="98" customFormat="1" ht="12.75">
      <c r="A55" s="93"/>
      <c r="B55" s="204" t="s">
        <v>227</v>
      </c>
      <c r="C55" s="205"/>
      <c r="D55" s="205"/>
      <c r="E55" s="205"/>
      <c r="F55" s="96"/>
      <c r="G55" s="96"/>
      <c r="H55" s="96"/>
      <c r="I55" s="97"/>
    </row>
    <row r="56" spans="1:9" ht="12.75">
      <c r="A56" s="99"/>
      <c r="B56" s="206" t="s">
        <v>257</v>
      </c>
      <c r="C56" s="207"/>
      <c r="D56" s="207"/>
      <c r="E56" s="207"/>
      <c r="F56" s="207"/>
      <c r="G56" s="207"/>
      <c r="H56" s="207"/>
      <c r="I56" s="208"/>
    </row>
    <row r="57" spans="1:9" s="98" customFormat="1" ht="12.75">
      <c r="A57" s="93"/>
      <c r="B57" s="206" t="s">
        <v>258</v>
      </c>
      <c r="C57" s="207"/>
      <c r="D57" s="207"/>
      <c r="E57" s="207"/>
      <c r="F57" s="207"/>
      <c r="G57" s="207"/>
      <c r="H57" s="207"/>
      <c r="I57" s="97"/>
    </row>
    <row r="58" spans="1:9" ht="12.75">
      <c r="A58" s="99"/>
      <c r="B58" s="206" t="s">
        <v>259</v>
      </c>
      <c r="C58" s="207"/>
      <c r="D58" s="207"/>
      <c r="E58" s="207"/>
      <c r="F58" s="207"/>
      <c r="G58" s="207"/>
      <c r="H58" s="207"/>
      <c r="I58" s="208"/>
    </row>
    <row r="59" spans="1:9" ht="12.75">
      <c r="A59" s="93"/>
      <c r="B59" s="206" t="s">
        <v>260</v>
      </c>
      <c r="C59" s="207"/>
      <c r="D59" s="207"/>
      <c r="E59" s="207"/>
      <c r="F59" s="207"/>
      <c r="G59" s="207"/>
      <c r="H59" s="207"/>
      <c r="I59" s="208"/>
    </row>
    <row r="60" spans="1:9" ht="12.75">
      <c r="A60" s="93"/>
      <c r="B60" s="1"/>
      <c r="C60" s="100"/>
      <c r="D60" s="100"/>
      <c r="E60" s="100"/>
      <c r="F60" s="100"/>
      <c r="G60" s="100"/>
      <c r="H60" s="100"/>
      <c r="I60" s="101"/>
    </row>
    <row r="61" spans="1:9" ht="13.5" thickBot="1">
      <c r="A61" s="102" t="s">
        <v>228</v>
      </c>
      <c r="B61" s="59"/>
      <c r="C61" s="59"/>
      <c r="D61" s="59"/>
      <c r="E61" s="59"/>
      <c r="F61" s="59"/>
      <c r="G61" s="103"/>
      <c r="H61" s="104"/>
      <c r="I61" s="105"/>
    </row>
    <row r="62" spans="1:9" ht="12.75">
      <c r="A62" s="106"/>
      <c r="B62" s="59"/>
      <c r="C62" s="59"/>
      <c r="D62" s="59"/>
      <c r="E62" s="63" t="s">
        <v>229</v>
      </c>
      <c r="F62" s="72"/>
      <c r="G62" s="195" t="s">
        <v>230</v>
      </c>
      <c r="H62" s="196"/>
      <c r="I62" s="197"/>
    </row>
    <row r="63" spans="1:9" ht="12.75">
      <c r="A63" s="107"/>
      <c r="B63" s="108"/>
      <c r="C63" s="109"/>
      <c r="D63" s="109"/>
      <c r="E63" s="109"/>
      <c r="F63" s="109"/>
      <c r="G63" s="198"/>
      <c r="H63" s="199"/>
      <c r="I63" s="1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88">
      <selection activeCell="J132" sqref="J132"/>
    </sheetView>
  </sheetViews>
  <sheetFormatPr defaultColWidth="9.140625" defaultRowHeight="12.75"/>
  <cols>
    <col min="1" max="5" width="9.140625" style="123" customWidth="1"/>
    <col min="6" max="6" width="2.28125" style="123" customWidth="1"/>
    <col min="7" max="7" width="5.00390625" style="123" customWidth="1"/>
    <col min="8" max="8" width="0.5625" style="123" hidden="1" customWidth="1"/>
    <col min="9" max="9" width="8.28125" style="123" customWidth="1"/>
    <col min="10" max="11" width="11.28125" style="123" customWidth="1"/>
    <col min="12" max="16384" width="9.140625" style="123" customWidth="1"/>
  </cols>
  <sheetData>
    <row r="1" spans="1:11" ht="12">
      <c r="A1" s="214" t="s">
        <v>122</v>
      </c>
      <c r="B1" s="215"/>
      <c r="C1" s="215"/>
      <c r="D1" s="215"/>
      <c r="E1" s="215"/>
      <c r="F1" s="215"/>
      <c r="G1" s="215"/>
      <c r="H1" s="215"/>
      <c r="I1" s="215"/>
      <c r="J1" s="215"/>
      <c r="K1" s="214"/>
    </row>
    <row r="2" spans="1:11" ht="12">
      <c r="A2" s="216" t="s">
        <v>302</v>
      </c>
      <c r="B2" s="217"/>
      <c r="C2" s="217"/>
      <c r="D2" s="217"/>
      <c r="E2" s="217"/>
      <c r="F2" s="217"/>
      <c r="G2" s="217"/>
      <c r="H2" s="217"/>
      <c r="I2" s="217"/>
      <c r="J2" s="217"/>
      <c r="K2" s="214"/>
    </row>
    <row r="3" spans="1:11" ht="1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2">
      <c r="A4" s="222" t="s">
        <v>289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6.75" thickBot="1">
      <c r="A5" s="225" t="s">
        <v>45</v>
      </c>
      <c r="B5" s="226"/>
      <c r="C5" s="226"/>
      <c r="D5" s="226"/>
      <c r="E5" s="226"/>
      <c r="F5" s="226"/>
      <c r="G5" s="226"/>
      <c r="H5" s="227"/>
      <c r="I5" s="125" t="s">
        <v>285</v>
      </c>
      <c r="J5" s="124" t="s">
        <v>290</v>
      </c>
      <c r="K5" s="125" t="s">
        <v>291</v>
      </c>
    </row>
    <row r="6" spans="1:11" ht="12">
      <c r="A6" s="228">
        <v>1</v>
      </c>
      <c r="B6" s="228"/>
      <c r="C6" s="228"/>
      <c r="D6" s="228"/>
      <c r="E6" s="228"/>
      <c r="F6" s="228"/>
      <c r="G6" s="228"/>
      <c r="H6" s="228"/>
      <c r="I6" s="127">
        <v>2</v>
      </c>
      <c r="J6" s="126">
        <v>4</v>
      </c>
      <c r="K6" s="126">
        <v>5</v>
      </c>
    </row>
    <row r="7" spans="1:11" ht="12" customHeight="1">
      <c r="A7" s="229" t="s">
        <v>292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ht="12" customHeight="1">
      <c r="A8" s="232" t="s">
        <v>46</v>
      </c>
      <c r="B8" s="233"/>
      <c r="C8" s="233"/>
      <c r="D8" s="233"/>
      <c r="E8" s="233"/>
      <c r="F8" s="233"/>
      <c r="G8" s="233"/>
      <c r="H8" s="234"/>
      <c r="I8" s="4">
        <v>1</v>
      </c>
      <c r="J8" s="122"/>
      <c r="K8" s="122"/>
    </row>
    <row r="9" spans="1:11" ht="12" customHeight="1">
      <c r="A9" s="235" t="s">
        <v>7</v>
      </c>
      <c r="B9" s="236"/>
      <c r="C9" s="236"/>
      <c r="D9" s="236"/>
      <c r="E9" s="236"/>
      <c r="F9" s="236"/>
      <c r="G9" s="236"/>
      <c r="H9" s="237"/>
      <c r="I9" s="2">
        <v>2</v>
      </c>
      <c r="J9" s="128">
        <f>J10+J17+J27+J36+J40</f>
        <v>287700636</v>
      </c>
      <c r="K9" s="128">
        <f>K10+K17+K27+K36+K40</f>
        <v>283104743</v>
      </c>
    </row>
    <row r="10" spans="1:11" ht="12" customHeight="1">
      <c r="A10" s="219" t="s">
        <v>165</v>
      </c>
      <c r="B10" s="220"/>
      <c r="C10" s="220"/>
      <c r="D10" s="220"/>
      <c r="E10" s="220"/>
      <c r="F10" s="220"/>
      <c r="G10" s="220"/>
      <c r="H10" s="221"/>
      <c r="I10" s="2">
        <v>3</v>
      </c>
      <c r="J10" s="128">
        <f>SUM(J11:J16)</f>
        <v>512908</v>
      </c>
      <c r="K10" s="128">
        <f>SUM(K11:K16)</f>
        <v>451891</v>
      </c>
    </row>
    <row r="11" spans="1:11" ht="12" customHeight="1">
      <c r="A11" s="219" t="s">
        <v>94</v>
      </c>
      <c r="B11" s="220"/>
      <c r="C11" s="220"/>
      <c r="D11" s="220"/>
      <c r="E11" s="220"/>
      <c r="F11" s="220"/>
      <c r="G11" s="220"/>
      <c r="H11" s="221"/>
      <c r="I11" s="2">
        <v>4</v>
      </c>
      <c r="J11" s="32"/>
      <c r="K11" s="32"/>
    </row>
    <row r="12" spans="1:11" ht="12" customHeight="1">
      <c r="A12" s="219" t="s">
        <v>8</v>
      </c>
      <c r="B12" s="220"/>
      <c r="C12" s="220"/>
      <c r="D12" s="220"/>
      <c r="E12" s="220"/>
      <c r="F12" s="220"/>
      <c r="G12" s="220"/>
      <c r="H12" s="221"/>
      <c r="I12" s="2">
        <v>5</v>
      </c>
      <c r="J12" s="32">
        <v>512908</v>
      </c>
      <c r="K12" s="32">
        <v>451891</v>
      </c>
    </row>
    <row r="13" spans="1:11" ht="12" customHeight="1">
      <c r="A13" s="219" t="s">
        <v>95</v>
      </c>
      <c r="B13" s="220"/>
      <c r="C13" s="220"/>
      <c r="D13" s="220"/>
      <c r="E13" s="220"/>
      <c r="F13" s="220"/>
      <c r="G13" s="220"/>
      <c r="H13" s="221"/>
      <c r="I13" s="2">
        <v>6</v>
      </c>
      <c r="J13" s="32"/>
      <c r="K13" s="32"/>
    </row>
    <row r="14" spans="1:11" ht="12" customHeight="1">
      <c r="A14" s="219" t="s">
        <v>168</v>
      </c>
      <c r="B14" s="220"/>
      <c r="C14" s="220"/>
      <c r="D14" s="220"/>
      <c r="E14" s="220"/>
      <c r="F14" s="220"/>
      <c r="G14" s="220"/>
      <c r="H14" s="221"/>
      <c r="I14" s="2">
        <v>7</v>
      </c>
      <c r="J14" s="32"/>
      <c r="K14" s="32"/>
    </row>
    <row r="15" spans="1:11" ht="12" customHeight="1">
      <c r="A15" s="219" t="s">
        <v>169</v>
      </c>
      <c r="B15" s="220"/>
      <c r="C15" s="220"/>
      <c r="D15" s="220"/>
      <c r="E15" s="220"/>
      <c r="F15" s="220"/>
      <c r="G15" s="220"/>
      <c r="H15" s="221"/>
      <c r="I15" s="2">
        <v>8</v>
      </c>
      <c r="J15" s="32"/>
      <c r="K15" s="32"/>
    </row>
    <row r="16" spans="1:11" ht="12" customHeight="1">
      <c r="A16" s="219" t="s">
        <v>170</v>
      </c>
      <c r="B16" s="220"/>
      <c r="C16" s="220"/>
      <c r="D16" s="220"/>
      <c r="E16" s="220"/>
      <c r="F16" s="220"/>
      <c r="G16" s="220"/>
      <c r="H16" s="221"/>
      <c r="I16" s="2">
        <v>9</v>
      </c>
      <c r="J16" s="32"/>
      <c r="K16" s="32"/>
    </row>
    <row r="17" spans="1:11" ht="12" customHeight="1">
      <c r="A17" s="219" t="s">
        <v>166</v>
      </c>
      <c r="B17" s="220"/>
      <c r="C17" s="220"/>
      <c r="D17" s="220"/>
      <c r="E17" s="220"/>
      <c r="F17" s="220"/>
      <c r="G17" s="220"/>
      <c r="H17" s="221"/>
      <c r="I17" s="2">
        <v>10</v>
      </c>
      <c r="J17" s="128">
        <f>SUM(J18:J26)</f>
        <v>172066467</v>
      </c>
      <c r="K17" s="128">
        <f>SUM(K18:K26)</f>
        <v>167651391</v>
      </c>
    </row>
    <row r="18" spans="1:11" ht="12" customHeight="1">
      <c r="A18" s="219" t="s">
        <v>171</v>
      </c>
      <c r="B18" s="220"/>
      <c r="C18" s="220"/>
      <c r="D18" s="220"/>
      <c r="E18" s="220"/>
      <c r="F18" s="220"/>
      <c r="G18" s="220"/>
      <c r="H18" s="221"/>
      <c r="I18" s="2">
        <v>11</v>
      </c>
      <c r="J18" s="32">
        <v>21003910</v>
      </c>
      <c r="K18" s="32">
        <v>21003910</v>
      </c>
    </row>
    <row r="19" spans="1:11" ht="12" customHeight="1">
      <c r="A19" s="219" t="s">
        <v>200</v>
      </c>
      <c r="B19" s="220"/>
      <c r="C19" s="220"/>
      <c r="D19" s="220"/>
      <c r="E19" s="220"/>
      <c r="F19" s="220"/>
      <c r="G19" s="220"/>
      <c r="H19" s="221"/>
      <c r="I19" s="2">
        <v>12</v>
      </c>
      <c r="J19" s="32">
        <v>119092254</v>
      </c>
      <c r="K19" s="32">
        <v>116714222</v>
      </c>
    </row>
    <row r="20" spans="1:11" ht="12" customHeight="1">
      <c r="A20" s="219" t="s">
        <v>172</v>
      </c>
      <c r="B20" s="220"/>
      <c r="C20" s="220"/>
      <c r="D20" s="220"/>
      <c r="E20" s="220"/>
      <c r="F20" s="220"/>
      <c r="G20" s="220"/>
      <c r="H20" s="221"/>
      <c r="I20" s="2">
        <v>13</v>
      </c>
      <c r="J20" s="32">
        <v>29338913</v>
      </c>
      <c r="K20" s="32">
        <v>27508786</v>
      </c>
    </row>
    <row r="21" spans="1:11" ht="12" customHeight="1">
      <c r="A21" s="219" t="s">
        <v>16</v>
      </c>
      <c r="B21" s="220"/>
      <c r="C21" s="220"/>
      <c r="D21" s="220"/>
      <c r="E21" s="220"/>
      <c r="F21" s="220"/>
      <c r="G21" s="220"/>
      <c r="H21" s="221"/>
      <c r="I21" s="2">
        <v>14</v>
      </c>
      <c r="J21" s="32">
        <v>803619</v>
      </c>
      <c r="K21" s="32">
        <v>653962</v>
      </c>
    </row>
    <row r="22" spans="1:11" ht="12" customHeight="1">
      <c r="A22" s="219" t="s">
        <v>17</v>
      </c>
      <c r="B22" s="220"/>
      <c r="C22" s="220"/>
      <c r="D22" s="220"/>
      <c r="E22" s="220"/>
      <c r="F22" s="220"/>
      <c r="G22" s="220"/>
      <c r="H22" s="221"/>
      <c r="I22" s="2">
        <v>15</v>
      </c>
      <c r="J22" s="32"/>
      <c r="K22" s="32"/>
    </row>
    <row r="23" spans="1:11" ht="12" customHeight="1">
      <c r="A23" s="219" t="s">
        <v>58</v>
      </c>
      <c r="B23" s="220"/>
      <c r="C23" s="220"/>
      <c r="D23" s="220"/>
      <c r="E23" s="220"/>
      <c r="F23" s="220"/>
      <c r="G23" s="220"/>
      <c r="H23" s="221"/>
      <c r="I23" s="2">
        <v>16</v>
      </c>
      <c r="J23" s="32">
        <v>769273</v>
      </c>
      <c r="K23" s="32">
        <v>769273</v>
      </c>
    </row>
    <row r="24" spans="1:11" ht="12" customHeight="1">
      <c r="A24" s="219" t="s">
        <v>59</v>
      </c>
      <c r="B24" s="220"/>
      <c r="C24" s="220"/>
      <c r="D24" s="220"/>
      <c r="E24" s="220"/>
      <c r="F24" s="220"/>
      <c r="G24" s="220"/>
      <c r="H24" s="221"/>
      <c r="I24" s="2">
        <v>17</v>
      </c>
      <c r="J24" s="32">
        <v>168338</v>
      </c>
      <c r="K24" s="32">
        <v>168338</v>
      </c>
    </row>
    <row r="25" spans="1:11" ht="12" customHeight="1">
      <c r="A25" s="219" t="s">
        <v>60</v>
      </c>
      <c r="B25" s="220"/>
      <c r="C25" s="220"/>
      <c r="D25" s="220"/>
      <c r="E25" s="220"/>
      <c r="F25" s="220"/>
      <c r="G25" s="220"/>
      <c r="H25" s="221"/>
      <c r="I25" s="2">
        <v>18</v>
      </c>
      <c r="J25" s="32">
        <v>890160</v>
      </c>
      <c r="K25" s="32">
        <v>832900</v>
      </c>
    </row>
    <row r="26" spans="1:11" ht="12" customHeight="1">
      <c r="A26" s="219" t="s">
        <v>61</v>
      </c>
      <c r="B26" s="220"/>
      <c r="C26" s="220"/>
      <c r="D26" s="220"/>
      <c r="E26" s="220"/>
      <c r="F26" s="220"/>
      <c r="G26" s="220"/>
      <c r="H26" s="221"/>
      <c r="I26" s="2">
        <v>19</v>
      </c>
      <c r="J26" s="32"/>
      <c r="K26" s="32"/>
    </row>
    <row r="27" spans="1:11" ht="12" customHeight="1">
      <c r="A27" s="219" t="s">
        <v>154</v>
      </c>
      <c r="B27" s="220"/>
      <c r="C27" s="220"/>
      <c r="D27" s="220"/>
      <c r="E27" s="220"/>
      <c r="F27" s="220"/>
      <c r="G27" s="220"/>
      <c r="H27" s="221"/>
      <c r="I27" s="2">
        <v>20</v>
      </c>
      <c r="J27" s="128">
        <f>SUM(J28:J35)</f>
        <v>115121261</v>
      </c>
      <c r="K27" s="128">
        <f>SUM(K28:K35)</f>
        <v>115001461</v>
      </c>
    </row>
    <row r="28" spans="1:11" ht="12" customHeight="1">
      <c r="A28" s="219" t="s">
        <v>62</v>
      </c>
      <c r="B28" s="220"/>
      <c r="C28" s="220"/>
      <c r="D28" s="220"/>
      <c r="E28" s="220"/>
      <c r="F28" s="220"/>
      <c r="G28" s="220"/>
      <c r="H28" s="221"/>
      <c r="I28" s="2">
        <v>21</v>
      </c>
      <c r="J28" s="32">
        <v>14747706</v>
      </c>
      <c r="K28" s="32">
        <f>14557706+3200</f>
        <v>14560906</v>
      </c>
    </row>
    <row r="29" spans="1:11" ht="12" customHeight="1">
      <c r="A29" s="219" t="s">
        <v>63</v>
      </c>
      <c r="B29" s="220"/>
      <c r="C29" s="220"/>
      <c r="D29" s="220"/>
      <c r="E29" s="220"/>
      <c r="F29" s="220"/>
      <c r="G29" s="220"/>
      <c r="H29" s="221"/>
      <c r="I29" s="2">
        <v>22</v>
      </c>
      <c r="J29" s="32">
        <v>0</v>
      </c>
      <c r="K29" s="32"/>
    </row>
    <row r="30" spans="1:11" ht="12" customHeight="1">
      <c r="A30" s="219" t="s">
        <v>64</v>
      </c>
      <c r="B30" s="220"/>
      <c r="C30" s="220"/>
      <c r="D30" s="220"/>
      <c r="E30" s="220"/>
      <c r="F30" s="220"/>
      <c r="G30" s="220"/>
      <c r="H30" s="221"/>
      <c r="I30" s="2">
        <v>23</v>
      </c>
      <c r="J30" s="32">
        <v>94924000</v>
      </c>
      <c r="K30" s="32">
        <v>94924000</v>
      </c>
    </row>
    <row r="31" spans="1:11" ht="12" customHeight="1">
      <c r="A31" s="219" t="s">
        <v>69</v>
      </c>
      <c r="B31" s="220"/>
      <c r="C31" s="220"/>
      <c r="D31" s="220"/>
      <c r="E31" s="220"/>
      <c r="F31" s="220"/>
      <c r="G31" s="220"/>
      <c r="H31" s="221"/>
      <c r="I31" s="2">
        <v>24</v>
      </c>
      <c r="J31" s="32">
        <v>2832900</v>
      </c>
      <c r="K31" s="32">
        <v>2832900</v>
      </c>
    </row>
    <row r="32" spans="1:11" ht="12" customHeight="1">
      <c r="A32" s="219" t="s">
        <v>70</v>
      </c>
      <c r="B32" s="220"/>
      <c r="C32" s="220"/>
      <c r="D32" s="220"/>
      <c r="E32" s="220"/>
      <c r="F32" s="220"/>
      <c r="G32" s="220"/>
      <c r="H32" s="221"/>
      <c r="I32" s="2">
        <v>25</v>
      </c>
      <c r="J32" s="32">
        <v>727621</v>
      </c>
      <c r="K32" s="32">
        <v>727621</v>
      </c>
    </row>
    <row r="33" spans="1:11" ht="12" customHeight="1">
      <c r="A33" s="219" t="s">
        <v>71</v>
      </c>
      <c r="B33" s="220"/>
      <c r="C33" s="220"/>
      <c r="D33" s="220"/>
      <c r="E33" s="220"/>
      <c r="F33" s="220"/>
      <c r="G33" s="220"/>
      <c r="H33" s="221"/>
      <c r="I33" s="2">
        <v>26</v>
      </c>
      <c r="J33" s="32">
        <v>1889034</v>
      </c>
      <c r="K33" s="32">
        <v>1956034</v>
      </c>
    </row>
    <row r="34" spans="1:11" ht="12" customHeight="1">
      <c r="A34" s="219" t="s">
        <v>65</v>
      </c>
      <c r="B34" s="220"/>
      <c r="C34" s="220"/>
      <c r="D34" s="220"/>
      <c r="E34" s="220"/>
      <c r="F34" s="220"/>
      <c r="G34" s="220"/>
      <c r="H34" s="221"/>
      <c r="I34" s="2">
        <v>27</v>
      </c>
      <c r="J34" s="32"/>
      <c r="K34" s="32"/>
    </row>
    <row r="35" spans="1:11" ht="12" customHeight="1">
      <c r="A35" s="219" t="s">
        <v>147</v>
      </c>
      <c r="B35" s="220"/>
      <c r="C35" s="220"/>
      <c r="D35" s="220"/>
      <c r="E35" s="220"/>
      <c r="F35" s="220"/>
      <c r="G35" s="220"/>
      <c r="H35" s="221"/>
      <c r="I35" s="2">
        <v>28</v>
      </c>
      <c r="J35" s="32"/>
      <c r="K35" s="32"/>
    </row>
    <row r="36" spans="1:11" ht="12" customHeight="1">
      <c r="A36" s="219" t="s">
        <v>148</v>
      </c>
      <c r="B36" s="220"/>
      <c r="C36" s="220"/>
      <c r="D36" s="220"/>
      <c r="E36" s="220"/>
      <c r="F36" s="220"/>
      <c r="G36" s="220"/>
      <c r="H36" s="221"/>
      <c r="I36" s="2">
        <v>29</v>
      </c>
      <c r="J36" s="128">
        <f>SUM(J37:J39)</f>
        <v>0</v>
      </c>
      <c r="K36" s="128">
        <f>SUM(K37:K39)</f>
        <v>0</v>
      </c>
    </row>
    <row r="37" spans="1:11" ht="12" customHeight="1">
      <c r="A37" s="219" t="s">
        <v>66</v>
      </c>
      <c r="B37" s="220"/>
      <c r="C37" s="220"/>
      <c r="D37" s="220"/>
      <c r="E37" s="220"/>
      <c r="F37" s="220"/>
      <c r="G37" s="220"/>
      <c r="H37" s="221"/>
      <c r="I37" s="2">
        <v>30</v>
      </c>
      <c r="J37" s="32"/>
      <c r="K37" s="32"/>
    </row>
    <row r="38" spans="1:11" ht="12" customHeight="1">
      <c r="A38" s="219" t="s">
        <v>67</v>
      </c>
      <c r="B38" s="220"/>
      <c r="C38" s="220"/>
      <c r="D38" s="220"/>
      <c r="E38" s="220"/>
      <c r="F38" s="220"/>
      <c r="G38" s="220"/>
      <c r="H38" s="221"/>
      <c r="I38" s="2">
        <v>31</v>
      </c>
      <c r="J38" s="32"/>
      <c r="K38" s="32"/>
    </row>
    <row r="39" spans="1:11" ht="12" customHeight="1">
      <c r="A39" s="219" t="s">
        <v>68</v>
      </c>
      <c r="B39" s="220"/>
      <c r="C39" s="220"/>
      <c r="D39" s="220"/>
      <c r="E39" s="220"/>
      <c r="F39" s="220"/>
      <c r="G39" s="220"/>
      <c r="H39" s="221"/>
      <c r="I39" s="2">
        <v>32</v>
      </c>
      <c r="J39" s="32"/>
      <c r="K39" s="32"/>
    </row>
    <row r="40" spans="1:11" ht="12" customHeight="1">
      <c r="A40" s="219" t="s">
        <v>149</v>
      </c>
      <c r="B40" s="220"/>
      <c r="C40" s="220"/>
      <c r="D40" s="220"/>
      <c r="E40" s="220"/>
      <c r="F40" s="220"/>
      <c r="G40" s="220"/>
      <c r="H40" s="221"/>
      <c r="I40" s="2">
        <v>33</v>
      </c>
      <c r="J40" s="32"/>
      <c r="K40" s="32"/>
    </row>
    <row r="41" spans="1:11" ht="12" customHeight="1">
      <c r="A41" s="235" t="s">
        <v>193</v>
      </c>
      <c r="B41" s="236"/>
      <c r="C41" s="236"/>
      <c r="D41" s="236"/>
      <c r="E41" s="236"/>
      <c r="F41" s="236"/>
      <c r="G41" s="236"/>
      <c r="H41" s="237"/>
      <c r="I41" s="2">
        <v>34</v>
      </c>
      <c r="J41" s="128">
        <f>J42+J50+J57+J65</f>
        <v>62692832</v>
      </c>
      <c r="K41" s="128">
        <f>K42+K50+K57+K65</f>
        <v>67246535</v>
      </c>
    </row>
    <row r="42" spans="1:11" ht="12" customHeight="1">
      <c r="A42" s="219" t="s">
        <v>86</v>
      </c>
      <c r="B42" s="220"/>
      <c r="C42" s="220"/>
      <c r="D42" s="220"/>
      <c r="E42" s="220"/>
      <c r="F42" s="220"/>
      <c r="G42" s="220"/>
      <c r="H42" s="221"/>
      <c r="I42" s="2">
        <v>35</v>
      </c>
      <c r="J42" s="128">
        <f>SUM(J43:J49)</f>
        <v>5235011</v>
      </c>
      <c r="K42" s="128">
        <f>SUM(K43:K49)</f>
        <v>4092151</v>
      </c>
    </row>
    <row r="43" spans="1:11" ht="12" customHeight="1">
      <c r="A43" s="219" t="s">
        <v>98</v>
      </c>
      <c r="B43" s="220"/>
      <c r="C43" s="220"/>
      <c r="D43" s="220"/>
      <c r="E43" s="220"/>
      <c r="F43" s="220"/>
      <c r="G43" s="220"/>
      <c r="H43" s="221"/>
      <c r="I43" s="2">
        <v>36</v>
      </c>
      <c r="J43" s="32">
        <v>4787626</v>
      </c>
      <c r="K43" s="32">
        <v>3830271</v>
      </c>
    </row>
    <row r="44" spans="1:11" ht="12" customHeight="1">
      <c r="A44" s="219" t="s">
        <v>99</v>
      </c>
      <c r="B44" s="220"/>
      <c r="C44" s="220"/>
      <c r="D44" s="220"/>
      <c r="E44" s="220"/>
      <c r="F44" s="220"/>
      <c r="G44" s="220"/>
      <c r="H44" s="221"/>
      <c r="I44" s="2">
        <v>37</v>
      </c>
      <c r="J44" s="32"/>
      <c r="K44" s="32">
        <v>40348</v>
      </c>
    </row>
    <row r="45" spans="1:11" ht="12" customHeight="1">
      <c r="A45" s="219" t="s">
        <v>72</v>
      </c>
      <c r="B45" s="220"/>
      <c r="C45" s="220"/>
      <c r="D45" s="220"/>
      <c r="E45" s="220"/>
      <c r="F45" s="220"/>
      <c r="G45" s="220"/>
      <c r="H45" s="221"/>
      <c r="I45" s="2">
        <v>38</v>
      </c>
      <c r="J45" s="32"/>
      <c r="K45" s="32"/>
    </row>
    <row r="46" spans="1:11" ht="12" customHeight="1">
      <c r="A46" s="219" t="s">
        <v>73</v>
      </c>
      <c r="B46" s="220"/>
      <c r="C46" s="220"/>
      <c r="D46" s="220"/>
      <c r="E46" s="220"/>
      <c r="F46" s="220"/>
      <c r="G46" s="220"/>
      <c r="H46" s="221"/>
      <c r="I46" s="2">
        <v>39</v>
      </c>
      <c r="J46" s="32">
        <v>23514</v>
      </c>
      <c r="K46" s="32">
        <v>31532</v>
      </c>
    </row>
    <row r="47" spans="1:11" ht="12" customHeight="1">
      <c r="A47" s="219" t="s">
        <v>74</v>
      </c>
      <c r="B47" s="220"/>
      <c r="C47" s="220"/>
      <c r="D47" s="220"/>
      <c r="E47" s="220"/>
      <c r="F47" s="220"/>
      <c r="G47" s="220"/>
      <c r="H47" s="221"/>
      <c r="I47" s="2">
        <v>40</v>
      </c>
      <c r="J47" s="32">
        <v>402331</v>
      </c>
      <c r="K47" s="32"/>
    </row>
    <row r="48" spans="1:11" ht="12" customHeight="1">
      <c r="A48" s="219" t="s">
        <v>75</v>
      </c>
      <c r="B48" s="220"/>
      <c r="C48" s="220"/>
      <c r="D48" s="220"/>
      <c r="E48" s="220"/>
      <c r="F48" s="220"/>
      <c r="G48" s="220"/>
      <c r="H48" s="221"/>
      <c r="I48" s="2">
        <v>41</v>
      </c>
      <c r="J48" s="32">
        <v>21540</v>
      </c>
      <c r="K48" s="32">
        <v>190000</v>
      </c>
    </row>
    <row r="49" spans="1:11" ht="12" customHeight="1">
      <c r="A49" s="219" t="s">
        <v>76</v>
      </c>
      <c r="B49" s="220"/>
      <c r="C49" s="220"/>
      <c r="D49" s="220"/>
      <c r="E49" s="220"/>
      <c r="F49" s="220"/>
      <c r="G49" s="220"/>
      <c r="H49" s="221"/>
      <c r="I49" s="2">
        <v>42</v>
      </c>
      <c r="J49" s="32"/>
      <c r="K49" s="32"/>
    </row>
    <row r="50" spans="1:11" ht="12" customHeight="1">
      <c r="A50" s="219" t="s">
        <v>87</v>
      </c>
      <c r="B50" s="220"/>
      <c r="C50" s="220"/>
      <c r="D50" s="220"/>
      <c r="E50" s="220"/>
      <c r="F50" s="220"/>
      <c r="G50" s="220"/>
      <c r="H50" s="221"/>
      <c r="I50" s="2">
        <v>43</v>
      </c>
      <c r="J50" s="128">
        <f>SUM(J51:J56)</f>
        <v>53072009</v>
      </c>
      <c r="K50" s="128">
        <f>SUM(K51:K56)</f>
        <v>54658203</v>
      </c>
    </row>
    <row r="51" spans="1:11" ht="12" customHeight="1">
      <c r="A51" s="219" t="s">
        <v>160</v>
      </c>
      <c r="B51" s="220"/>
      <c r="C51" s="220"/>
      <c r="D51" s="220"/>
      <c r="E51" s="220"/>
      <c r="F51" s="220"/>
      <c r="G51" s="220"/>
      <c r="H51" s="221"/>
      <c r="I51" s="2">
        <v>44</v>
      </c>
      <c r="J51" s="32">
        <v>32851733</v>
      </c>
      <c r="K51" s="32">
        <v>32639098</v>
      </c>
    </row>
    <row r="52" spans="1:11" ht="12" customHeight="1">
      <c r="A52" s="219" t="s">
        <v>161</v>
      </c>
      <c r="B52" s="220"/>
      <c r="C52" s="220"/>
      <c r="D52" s="220"/>
      <c r="E52" s="220"/>
      <c r="F52" s="220"/>
      <c r="G52" s="220"/>
      <c r="H52" s="221"/>
      <c r="I52" s="2">
        <v>45</v>
      </c>
      <c r="J52" s="32">
        <v>18824177</v>
      </c>
      <c r="K52" s="32">
        <v>20755542</v>
      </c>
    </row>
    <row r="53" spans="1:11" ht="12" customHeight="1">
      <c r="A53" s="219" t="s">
        <v>162</v>
      </c>
      <c r="B53" s="220"/>
      <c r="C53" s="220"/>
      <c r="D53" s="220"/>
      <c r="E53" s="220"/>
      <c r="F53" s="220"/>
      <c r="G53" s="220"/>
      <c r="H53" s="221"/>
      <c r="I53" s="2">
        <v>46</v>
      </c>
      <c r="J53" s="32"/>
      <c r="K53" s="32"/>
    </row>
    <row r="54" spans="1:11" ht="12" customHeight="1">
      <c r="A54" s="219" t="s">
        <v>163</v>
      </c>
      <c r="B54" s="220"/>
      <c r="C54" s="220"/>
      <c r="D54" s="220"/>
      <c r="E54" s="220"/>
      <c r="F54" s="220"/>
      <c r="G54" s="220"/>
      <c r="H54" s="221"/>
      <c r="I54" s="2">
        <v>47</v>
      </c>
      <c r="J54" s="32">
        <v>28610</v>
      </c>
      <c r="K54" s="32">
        <v>47705</v>
      </c>
    </row>
    <row r="55" spans="1:11" ht="12" customHeight="1">
      <c r="A55" s="219" t="s">
        <v>5</v>
      </c>
      <c r="B55" s="220"/>
      <c r="C55" s="220"/>
      <c r="D55" s="220"/>
      <c r="E55" s="220"/>
      <c r="F55" s="220"/>
      <c r="G55" s="220"/>
      <c r="H55" s="221"/>
      <c r="I55" s="2">
        <v>48</v>
      </c>
      <c r="J55" s="32">
        <v>570632</v>
      </c>
      <c r="K55" s="32">
        <v>328948</v>
      </c>
    </row>
    <row r="56" spans="1:11" ht="12" customHeight="1">
      <c r="A56" s="219" t="s">
        <v>6</v>
      </c>
      <c r="B56" s="220"/>
      <c r="C56" s="220"/>
      <c r="D56" s="220"/>
      <c r="E56" s="220"/>
      <c r="F56" s="220"/>
      <c r="G56" s="220"/>
      <c r="H56" s="221"/>
      <c r="I56" s="2">
        <v>49</v>
      </c>
      <c r="J56" s="32">
        <v>796857</v>
      </c>
      <c r="K56" s="32">
        <f>892171-5261</f>
        <v>886910</v>
      </c>
    </row>
    <row r="57" spans="1:11" ht="12" customHeight="1">
      <c r="A57" s="219" t="s">
        <v>88</v>
      </c>
      <c r="B57" s="220"/>
      <c r="C57" s="220"/>
      <c r="D57" s="220"/>
      <c r="E57" s="220"/>
      <c r="F57" s="220"/>
      <c r="G57" s="220"/>
      <c r="H57" s="221"/>
      <c r="I57" s="2">
        <v>50</v>
      </c>
      <c r="J57" s="128">
        <f>SUM(J58:J64)</f>
        <v>3182754</v>
      </c>
      <c r="K57" s="128">
        <f>SUM(K58:K64)</f>
        <v>3053752</v>
      </c>
    </row>
    <row r="58" spans="1:11" ht="12" customHeight="1">
      <c r="A58" s="219" t="s">
        <v>62</v>
      </c>
      <c r="B58" s="220"/>
      <c r="C58" s="220"/>
      <c r="D58" s="220"/>
      <c r="E58" s="220"/>
      <c r="F58" s="220"/>
      <c r="G58" s="220"/>
      <c r="H58" s="221"/>
      <c r="I58" s="2">
        <v>51</v>
      </c>
      <c r="J58" s="32"/>
      <c r="K58" s="32"/>
    </row>
    <row r="59" spans="1:11" ht="12" customHeight="1">
      <c r="A59" s="219" t="s">
        <v>63</v>
      </c>
      <c r="B59" s="220"/>
      <c r="C59" s="220"/>
      <c r="D59" s="220"/>
      <c r="E59" s="220"/>
      <c r="F59" s="220"/>
      <c r="G59" s="220"/>
      <c r="H59" s="221"/>
      <c r="I59" s="2">
        <v>52</v>
      </c>
      <c r="J59" s="32"/>
      <c r="K59" s="32"/>
    </row>
    <row r="60" spans="1:11" ht="12" customHeight="1">
      <c r="A60" s="219" t="s">
        <v>195</v>
      </c>
      <c r="B60" s="220"/>
      <c r="C60" s="220"/>
      <c r="D60" s="220"/>
      <c r="E60" s="220"/>
      <c r="F60" s="220"/>
      <c r="G60" s="220"/>
      <c r="H60" s="221"/>
      <c r="I60" s="2">
        <v>53</v>
      </c>
      <c r="J60" s="32"/>
      <c r="K60" s="32"/>
    </row>
    <row r="61" spans="1:11" ht="12" customHeight="1">
      <c r="A61" s="219" t="s">
        <v>69</v>
      </c>
      <c r="B61" s="220"/>
      <c r="C61" s="220"/>
      <c r="D61" s="220"/>
      <c r="E61" s="220"/>
      <c r="F61" s="220"/>
      <c r="G61" s="220"/>
      <c r="H61" s="221"/>
      <c r="I61" s="2">
        <v>54</v>
      </c>
      <c r="J61" s="32">
        <v>1640100</v>
      </c>
      <c r="K61" s="32">
        <v>1640100</v>
      </c>
    </row>
    <row r="62" spans="1:11" ht="12" customHeight="1">
      <c r="A62" s="219" t="s">
        <v>70</v>
      </c>
      <c r="B62" s="220"/>
      <c r="C62" s="220"/>
      <c r="D62" s="220"/>
      <c r="E62" s="220"/>
      <c r="F62" s="220"/>
      <c r="G62" s="220"/>
      <c r="H62" s="221"/>
      <c r="I62" s="2">
        <v>55</v>
      </c>
      <c r="J62" s="32"/>
      <c r="K62" s="32"/>
    </row>
    <row r="63" spans="1:11" ht="12" customHeight="1">
      <c r="A63" s="219" t="s">
        <v>71</v>
      </c>
      <c r="B63" s="220"/>
      <c r="C63" s="220"/>
      <c r="D63" s="220"/>
      <c r="E63" s="220"/>
      <c r="F63" s="220"/>
      <c r="G63" s="220"/>
      <c r="H63" s="221"/>
      <c r="I63" s="2">
        <v>56</v>
      </c>
      <c r="J63" s="32">
        <v>1542654</v>
      </c>
      <c r="K63" s="32">
        <f>3053752-K61</f>
        <v>1413652</v>
      </c>
    </row>
    <row r="64" spans="1:11" ht="12" customHeight="1">
      <c r="A64" s="219" t="s">
        <v>35</v>
      </c>
      <c r="B64" s="220"/>
      <c r="C64" s="220"/>
      <c r="D64" s="220"/>
      <c r="E64" s="220"/>
      <c r="F64" s="220"/>
      <c r="G64" s="220"/>
      <c r="H64" s="221"/>
      <c r="I64" s="2">
        <v>57</v>
      </c>
      <c r="J64" s="32"/>
      <c r="K64" s="32"/>
    </row>
    <row r="65" spans="1:11" ht="12" customHeight="1">
      <c r="A65" s="219" t="s">
        <v>167</v>
      </c>
      <c r="B65" s="220"/>
      <c r="C65" s="220"/>
      <c r="D65" s="220"/>
      <c r="E65" s="220"/>
      <c r="F65" s="220"/>
      <c r="G65" s="220"/>
      <c r="H65" s="221"/>
      <c r="I65" s="2">
        <v>58</v>
      </c>
      <c r="J65" s="32">
        <v>1203058</v>
      </c>
      <c r="K65" s="32">
        <v>5442429</v>
      </c>
    </row>
    <row r="66" spans="1:11" ht="12" customHeight="1">
      <c r="A66" s="235" t="s">
        <v>42</v>
      </c>
      <c r="B66" s="236"/>
      <c r="C66" s="236"/>
      <c r="D66" s="236"/>
      <c r="E66" s="236"/>
      <c r="F66" s="236"/>
      <c r="G66" s="236"/>
      <c r="H66" s="237"/>
      <c r="I66" s="2">
        <v>59</v>
      </c>
      <c r="J66" s="32">
        <v>419416</v>
      </c>
      <c r="K66" s="32">
        <v>391792</v>
      </c>
    </row>
    <row r="67" spans="1:11" ht="12" customHeight="1">
      <c r="A67" s="235" t="s">
        <v>194</v>
      </c>
      <c r="B67" s="236"/>
      <c r="C67" s="236"/>
      <c r="D67" s="236"/>
      <c r="E67" s="236"/>
      <c r="F67" s="236"/>
      <c r="G67" s="236"/>
      <c r="H67" s="237"/>
      <c r="I67" s="2">
        <v>60</v>
      </c>
      <c r="J67" s="128">
        <f>J8+J9+J41+J66</f>
        <v>350812884</v>
      </c>
      <c r="K67" s="128">
        <f>K8+K9+K41+K66</f>
        <v>350743070</v>
      </c>
    </row>
    <row r="68" spans="1:11" ht="12">
      <c r="A68" s="241" t="s">
        <v>77</v>
      </c>
      <c r="B68" s="242"/>
      <c r="C68" s="242"/>
      <c r="D68" s="242"/>
      <c r="E68" s="242"/>
      <c r="F68" s="242"/>
      <c r="G68" s="242"/>
      <c r="H68" s="243"/>
      <c r="I68" s="3">
        <v>61</v>
      </c>
      <c r="J68" s="33"/>
      <c r="K68" s="33"/>
    </row>
    <row r="69" spans="1:11" ht="12" customHeight="1">
      <c r="A69" s="244" t="s">
        <v>44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1:11" ht="12" customHeight="1">
      <c r="A70" s="232" t="s">
        <v>155</v>
      </c>
      <c r="B70" s="233"/>
      <c r="C70" s="233"/>
      <c r="D70" s="233"/>
      <c r="E70" s="233"/>
      <c r="F70" s="233"/>
      <c r="G70" s="233"/>
      <c r="H70" s="234"/>
      <c r="I70" s="4">
        <v>62</v>
      </c>
      <c r="J70" s="129">
        <f>J71+J72+J73+J79+J80+J83+J86</f>
        <v>289006533</v>
      </c>
      <c r="K70" s="129">
        <f>K71+K72+K73+K79+K80+K83+K86</f>
        <v>292719919</v>
      </c>
    </row>
    <row r="71" spans="1:11" ht="12" customHeight="1">
      <c r="A71" s="219" t="s">
        <v>112</v>
      </c>
      <c r="B71" s="220"/>
      <c r="C71" s="220"/>
      <c r="D71" s="220"/>
      <c r="E71" s="220"/>
      <c r="F71" s="220"/>
      <c r="G71" s="220"/>
      <c r="H71" s="221"/>
      <c r="I71" s="2">
        <v>63</v>
      </c>
      <c r="J71" s="32">
        <v>365478120</v>
      </c>
      <c r="K71" s="32">
        <v>365478120</v>
      </c>
    </row>
    <row r="72" spans="1:11" ht="12" customHeight="1">
      <c r="A72" s="219" t="s">
        <v>113</v>
      </c>
      <c r="B72" s="220"/>
      <c r="C72" s="220"/>
      <c r="D72" s="220"/>
      <c r="E72" s="220"/>
      <c r="F72" s="220"/>
      <c r="G72" s="220"/>
      <c r="H72" s="221"/>
      <c r="I72" s="2">
        <v>64</v>
      </c>
      <c r="J72" s="32"/>
      <c r="K72" s="32"/>
    </row>
    <row r="73" spans="1:11" ht="12" customHeight="1">
      <c r="A73" s="219" t="s">
        <v>114</v>
      </c>
      <c r="B73" s="220"/>
      <c r="C73" s="220"/>
      <c r="D73" s="220"/>
      <c r="E73" s="220"/>
      <c r="F73" s="220"/>
      <c r="G73" s="220"/>
      <c r="H73" s="221"/>
      <c r="I73" s="2">
        <v>65</v>
      </c>
      <c r="J73" s="128">
        <f>J74+J75-J76+J77+J78</f>
        <v>1565300</v>
      </c>
      <c r="K73" s="128">
        <f>K74+K75-K76+K77+K78</f>
        <v>1565300</v>
      </c>
    </row>
    <row r="74" spans="1:11" ht="12" customHeight="1">
      <c r="A74" s="219" t="s">
        <v>115</v>
      </c>
      <c r="B74" s="220"/>
      <c r="C74" s="220"/>
      <c r="D74" s="220"/>
      <c r="E74" s="220"/>
      <c r="F74" s="220"/>
      <c r="G74" s="220"/>
      <c r="H74" s="221"/>
      <c r="I74" s="2">
        <v>66</v>
      </c>
      <c r="J74" s="32">
        <v>1501921</v>
      </c>
      <c r="K74" s="32">
        <v>1501921</v>
      </c>
    </row>
    <row r="75" spans="1:11" ht="12" customHeight="1">
      <c r="A75" s="219" t="s">
        <v>116</v>
      </c>
      <c r="B75" s="220"/>
      <c r="C75" s="220"/>
      <c r="D75" s="220"/>
      <c r="E75" s="220"/>
      <c r="F75" s="220"/>
      <c r="G75" s="220"/>
      <c r="H75" s="221"/>
      <c r="I75" s="2">
        <v>67</v>
      </c>
      <c r="J75" s="32">
        <v>63379</v>
      </c>
      <c r="K75" s="32">
        <v>63379</v>
      </c>
    </row>
    <row r="76" spans="1:11" ht="12" customHeight="1">
      <c r="A76" s="219" t="s">
        <v>104</v>
      </c>
      <c r="B76" s="220"/>
      <c r="C76" s="220"/>
      <c r="D76" s="220"/>
      <c r="E76" s="220"/>
      <c r="F76" s="220"/>
      <c r="G76" s="220"/>
      <c r="H76" s="221"/>
      <c r="I76" s="2">
        <v>68</v>
      </c>
      <c r="J76" s="32"/>
      <c r="K76" s="32"/>
    </row>
    <row r="77" spans="1:11" ht="12" customHeight="1">
      <c r="A77" s="219" t="s">
        <v>105</v>
      </c>
      <c r="B77" s="220"/>
      <c r="C77" s="220"/>
      <c r="D77" s="220"/>
      <c r="E77" s="220"/>
      <c r="F77" s="220"/>
      <c r="G77" s="220"/>
      <c r="H77" s="221"/>
      <c r="I77" s="2">
        <v>69</v>
      </c>
      <c r="J77" s="32"/>
      <c r="K77" s="32"/>
    </row>
    <row r="78" spans="1:11" ht="12" customHeight="1">
      <c r="A78" s="219" t="s">
        <v>106</v>
      </c>
      <c r="B78" s="220"/>
      <c r="C78" s="220"/>
      <c r="D78" s="220"/>
      <c r="E78" s="220"/>
      <c r="F78" s="220"/>
      <c r="G78" s="220"/>
      <c r="H78" s="221"/>
      <c r="I78" s="2">
        <v>70</v>
      </c>
      <c r="J78" s="32"/>
      <c r="K78" s="32"/>
    </row>
    <row r="79" spans="1:11" ht="12" customHeight="1">
      <c r="A79" s="219" t="s">
        <v>107</v>
      </c>
      <c r="B79" s="220"/>
      <c r="C79" s="220"/>
      <c r="D79" s="220"/>
      <c r="E79" s="220"/>
      <c r="F79" s="220"/>
      <c r="G79" s="220"/>
      <c r="H79" s="221"/>
      <c r="I79" s="2">
        <v>71</v>
      </c>
      <c r="J79" s="32"/>
      <c r="K79" s="32"/>
    </row>
    <row r="80" spans="1:11" ht="12" customHeight="1">
      <c r="A80" s="219" t="s">
        <v>191</v>
      </c>
      <c r="B80" s="220"/>
      <c r="C80" s="220"/>
      <c r="D80" s="220"/>
      <c r="E80" s="220"/>
      <c r="F80" s="220"/>
      <c r="G80" s="220"/>
      <c r="H80" s="221"/>
      <c r="I80" s="2">
        <v>72</v>
      </c>
      <c r="J80" s="128">
        <f>J81-J82</f>
        <v>2994067</v>
      </c>
      <c r="K80" s="128">
        <f>K81-K82</f>
        <v>-78036887</v>
      </c>
    </row>
    <row r="81" spans="1:11" ht="12" customHeight="1">
      <c r="A81" s="238" t="s">
        <v>133</v>
      </c>
      <c r="B81" s="239"/>
      <c r="C81" s="239"/>
      <c r="D81" s="239"/>
      <c r="E81" s="239"/>
      <c r="F81" s="239"/>
      <c r="G81" s="239"/>
      <c r="H81" s="240"/>
      <c r="I81" s="2">
        <v>73</v>
      </c>
      <c r="J81" s="32">
        <v>2994067</v>
      </c>
      <c r="K81" s="32">
        <v>2994067</v>
      </c>
    </row>
    <row r="82" spans="1:11" ht="12" customHeight="1">
      <c r="A82" s="238" t="s">
        <v>134</v>
      </c>
      <c r="B82" s="239"/>
      <c r="C82" s="239"/>
      <c r="D82" s="239"/>
      <c r="E82" s="239"/>
      <c r="F82" s="239"/>
      <c r="G82" s="239"/>
      <c r="H82" s="240"/>
      <c r="I82" s="2">
        <v>74</v>
      </c>
      <c r="J82" s="32"/>
      <c r="K82" s="32">
        <v>81030954</v>
      </c>
    </row>
    <row r="83" spans="1:11" ht="12" customHeight="1">
      <c r="A83" s="219" t="s">
        <v>192</v>
      </c>
      <c r="B83" s="220"/>
      <c r="C83" s="220"/>
      <c r="D83" s="220"/>
      <c r="E83" s="220"/>
      <c r="F83" s="220"/>
      <c r="G83" s="220"/>
      <c r="H83" s="221"/>
      <c r="I83" s="2">
        <v>75</v>
      </c>
      <c r="J83" s="128">
        <f>J84-J85</f>
        <v>-81030954</v>
      </c>
      <c r="K83" s="128">
        <f>K84-K85</f>
        <v>3713386</v>
      </c>
    </row>
    <row r="84" spans="1:11" ht="12" customHeight="1">
      <c r="A84" s="238" t="s">
        <v>135</v>
      </c>
      <c r="B84" s="239"/>
      <c r="C84" s="239"/>
      <c r="D84" s="239"/>
      <c r="E84" s="239"/>
      <c r="F84" s="239"/>
      <c r="G84" s="239"/>
      <c r="H84" s="240"/>
      <c r="I84" s="2">
        <v>76</v>
      </c>
      <c r="J84" s="32"/>
      <c r="K84" s="32">
        <v>3713386</v>
      </c>
    </row>
    <row r="85" spans="1:11" ht="12" customHeight="1">
      <c r="A85" s="238" t="s">
        <v>136</v>
      </c>
      <c r="B85" s="239"/>
      <c r="C85" s="239"/>
      <c r="D85" s="239"/>
      <c r="E85" s="239"/>
      <c r="F85" s="239"/>
      <c r="G85" s="239"/>
      <c r="H85" s="240"/>
      <c r="I85" s="2">
        <v>77</v>
      </c>
      <c r="J85" s="32">
        <v>81030954</v>
      </c>
      <c r="K85" s="32"/>
    </row>
    <row r="86" spans="1:11" ht="12" customHeight="1">
      <c r="A86" s="219" t="s">
        <v>137</v>
      </c>
      <c r="B86" s="220"/>
      <c r="C86" s="220"/>
      <c r="D86" s="220"/>
      <c r="E86" s="220"/>
      <c r="F86" s="220"/>
      <c r="G86" s="220"/>
      <c r="H86" s="221"/>
      <c r="I86" s="2">
        <v>78</v>
      </c>
      <c r="J86" s="32"/>
      <c r="K86" s="32"/>
    </row>
    <row r="87" spans="1:11" ht="12" customHeight="1">
      <c r="A87" s="235" t="s">
        <v>12</v>
      </c>
      <c r="B87" s="236"/>
      <c r="C87" s="236"/>
      <c r="D87" s="236"/>
      <c r="E87" s="236"/>
      <c r="F87" s="236"/>
      <c r="G87" s="236"/>
      <c r="H87" s="237"/>
      <c r="I87" s="2">
        <v>79</v>
      </c>
      <c r="J87" s="128">
        <f>SUM(J88:J90)</f>
        <v>31622313</v>
      </c>
      <c r="K87" s="128">
        <f>SUM(K88:K90)</f>
        <v>25013829</v>
      </c>
    </row>
    <row r="88" spans="1:11" ht="12" customHeight="1">
      <c r="A88" s="219" t="s">
        <v>100</v>
      </c>
      <c r="B88" s="220"/>
      <c r="C88" s="220"/>
      <c r="D88" s="220"/>
      <c r="E88" s="220"/>
      <c r="F88" s="220"/>
      <c r="G88" s="220"/>
      <c r="H88" s="221"/>
      <c r="I88" s="2">
        <v>80</v>
      </c>
      <c r="J88" s="32">
        <v>1899420</v>
      </c>
      <c r="K88" s="32">
        <f>25013829-K90</f>
        <v>1798036</v>
      </c>
    </row>
    <row r="89" spans="1:11" ht="12" customHeight="1">
      <c r="A89" s="219" t="s">
        <v>101</v>
      </c>
      <c r="B89" s="220"/>
      <c r="C89" s="220"/>
      <c r="D89" s="220"/>
      <c r="E89" s="220"/>
      <c r="F89" s="220"/>
      <c r="G89" s="220"/>
      <c r="H89" s="221"/>
      <c r="I89" s="2">
        <v>81</v>
      </c>
      <c r="J89" s="32"/>
      <c r="K89" s="32"/>
    </row>
    <row r="90" spans="1:11" ht="12" customHeight="1">
      <c r="A90" s="219" t="s">
        <v>102</v>
      </c>
      <c r="B90" s="220"/>
      <c r="C90" s="220"/>
      <c r="D90" s="220"/>
      <c r="E90" s="220"/>
      <c r="F90" s="220"/>
      <c r="G90" s="220"/>
      <c r="H90" s="221"/>
      <c r="I90" s="2">
        <v>82</v>
      </c>
      <c r="J90" s="32">
        <v>29722893</v>
      </c>
      <c r="K90" s="32">
        <v>23215793</v>
      </c>
    </row>
    <row r="91" spans="1:11" ht="12" customHeight="1">
      <c r="A91" s="235" t="s">
        <v>13</v>
      </c>
      <c r="B91" s="236"/>
      <c r="C91" s="236"/>
      <c r="D91" s="236"/>
      <c r="E91" s="236"/>
      <c r="F91" s="236"/>
      <c r="G91" s="236"/>
      <c r="H91" s="237"/>
      <c r="I91" s="2">
        <v>83</v>
      </c>
      <c r="J91" s="128">
        <f>SUM(J92:J100)</f>
        <v>12273601</v>
      </c>
      <c r="K91" s="128">
        <f>SUM(K92:K100)</f>
        <v>12288601</v>
      </c>
    </row>
    <row r="92" spans="1:11" ht="12" customHeight="1">
      <c r="A92" s="219" t="s">
        <v>103</v>
      </c>
      <c r="B92" s="220"/>
      <c r="C92" s="220"/>
      <c r="D92" s="220"/>
      <c r="E92" s="220"/>
      <c r="F92" s="220"/>
      <c r="G92" s="220"/>
      <c r="H92" s="221"/>
      <c r="I92" s="2">
        <v>84</v>
      </c>
      <c r="J92" s="32"/>
      <c r="K92" s="32"/>
    </row>
    <row r="93" spans="1:11" ht="12" customHeight="1">
      <c r="A93" s="219" t="s">
        <v>196</v>
      </c>
      <c r="B93" s="220"/>
      <c r="C93" s="220"/>
      <c r="D93" s="220"/>
      <c r="E93" s="220"/>
      <c r="F93" s="220"/>
      <c r="G93" s="220"/>
      <c r="H93" s="221"/>
      <c r="I93" s="2">
        <v>85</v>
      </c>
      <c r="J93" s="32"/>
      <c r="K93" s="32">
        <v>15000</v>
      </c>
    </row>
    <row r="94" spans="1:11" ht="12" customHeight="1">
      <c r="A94" s="219" t="s">
        <v>0</v>
      </c>
      <c r="B94" s="220"/>
      <c r="C94" s="220"/>
      <c r="D94" s="220"/>
      <c r="E94" s="220"/>
      <c r="F94" s="220"/>
      <c r="G94" s="220"/>
      <c r="H94" s="221"/>
      <c r="I94" s="2">
        <v>86</v>
      </c>
      <c r="J94" s="32">
        <v>12273601</v>
      </c>
      <c r="K94" s="32">
        <v>12273601</v>
      </c>
    </row>
    <row r="95" spans="1:11" ht="12" customHeight="1">
      <c r="A95" s="219" t="s">
        <v>197</v>
      </c>
      <c r="B95" s="220"/>
      <c r="C95" s="220"/>
      <c r="D95" s="220"/>
      <c r="E95" s="220"/>
      <c r="F95" s="220"/>
      <c r="G95" s="220"/>
      <c r="H95" s="221"/>
      <c r="I95" s="2">
        <v>87</v>
      </c>
      <c r="J95" s="32"/>
      <c r="K95" s="32"/>
    </row>
    <row r="96" spans="1:11" ht="12" customHeight="1">
      <c r="A96" s="219" t="s">
        <v>198</v>
      </c>
      <c r="B96" s="220"/>
      <c r="C96" s="220"/>
      <c r="D96" s="220"/>
      <c r="E96" s="220"/>
      <c r="F96" s="220"/>
      <c r="G96" s="220"/>
      <c r="H96" s="221"/>
      <c r="I96" s="2">
        <v>88</v>
      </c>
      <c r="J96" s="32"/>
      <c r="K96" s="32"/>
    </row>
    <row r="97" spans="1:11" ht="12" customHeight="1">
      <c r="A97" s="219" t="s">
        <v>199</v>
      </c>
      <c r="B97" s="220"/>
      <c r="C97" s="220"/>
      <c r="D97" s="220"/>
      <c r="E97" s="220"/>
      <c r="F97" s="220"/>
      <c r="G97" s="220"/>
      <c r="H97" s="221"/>
      <c r="I97" s="2">
        <v>89</v>
      </c>
      <c r="J97" s="32"/>
      <c r="K97" s="32"/>
    </row>
    <row r="98" spans="1:11" ht="12" customHeight="1">
      <c r="A98" s="219" t="s">
        <v>80</v>
      </c>
      <c r="B98" s="220"/>
      <c r="C98" s="220"/>
      <c r="D98" s="220"/>
      <c r="E98" s="220"/>
      <c r="F98" s="220"/>
      <c r="G98" s="220"/>
      <c r="H98" s="221"/>
      <c r="I98" s="2">
        <v>90</v>
      </c>
      <c r="J98" s="32"/>
      <c r="K98" s="32"/>
    </row>
    <row r="99" spans="1:11" ht="12" customHeight="1">
      <c r="A99" s="219" t="s">
        <v>78</v>
      </c>
      <c r="B99" s="220"/>
      <c r="C99" s="220"/>
      <c r="D99" s="220"/>
      <c r="E99" s="220"/>
      <c r="F99" s="220"/>
      <c r="G99" s="220"/>
      <c r="H99" s="221"/>
      <c r="I99" s="2">
        <v>91</v>
      </c>
      <c r="J99" s="32"/>
      <c r="K99" s="32"/>
    </row>
    <row r="100" spans="1:11" ht="12" customHeight="1">
      <c r="A100" s="219" t="s">
        <v>79</v>
      </c>
      <c r="B100" s="220"/>
      <c r="C100" s="220"/>
      <c r="D100" s="220"/>
      <c r="E100" s="220"/>
      <c r="F100" s="220"/>
      <c r="G100" s="220"/>
      <c r="H100" s="221"/>
      <c r="I100" s="2">
        <v>92</v>
      </c>
      <c r="J100" s="32"/>
      <c r="K100" s="32"/>
    </row>
    <row r="101" spans="1:11" ht="12" customHeight="1">
      <c r="A101" s="235" t="s">
        <v>14</v>
      </c>
      <c r="B101" s="236"/>
      <c r="C101" s="236"/>
      <c r="D101" s="236"/>
      <c r="E101" s="236"/>
      <c r="F101" s="236"/>
      <c r="G101" s="236"/>
      <c r="H101" s="237"/>
      <c r="I101" s="2">
        <v>93</v>
      </c>
      <c r="J101" s="128">
        <f>SUM(J102:J113)</f>
        <v>17910437</v>
      </c>
      <c r="K101" s="128">
        <f>SUM(K102:K113)</f>
        <v>20099575</v>
      </c>
    </row>
    <row r="102" spans="1:11" ht="12" customHeight="1">
      <c r="A102" s="219" t="s">
        <v>103</v>
      </c>
      <c r="B102" s="220"/>
      <c r="C102" s="220"/>
      <c r="D102" s="220"/>
      <c r="E102" s="220"/>
      <c r="F102" s="220"/>
      <c r="G102" s="220"/>
      <c r="H102" s="221"/>
      <c r="I102" s="2">
        <v>94</v>
      </c>
      <c r="J102" s="32">
        <v>1717389</v>
      </c>
      <c r="K102" s="32">
        <v>1400696</v>
      </c>
    </row>
    <row r="103" spans="1:11" ht="12" customHeight="1">
      <c r="A103" s="219" t="s">
        <v>196</v>
      </c>
      <c r="B103" s="220"/>
      <c r="C103" s="220"/>
      <c r="D103" s="220"/>
      <c r="E103" s="220"/>
      <c r="F103" s="220"/>
      <c r="G103" s="220"/>
      <c r="H103" s="221"/>
      <c r="I103" s="2">
        <v>95</v>
      </c>
      <c r="J103" s="32"/>
      <c r="K103" s="32"/>
    </row>
    <row r="104" spans="1:11" ht="12" customHeight="1">
      <c r="A104" s="219" t="s">
        <v>0</v>
      </c>
      <c r="B104" s="220"/>
      <c r="C104" s="220"/>
      <c r="D104" s="220"/>
      <c r="E104" s="220"/>
      <c r="F104" s="220"/>
      <c r="G104" s="220"/>
      <c r="H104" s="221"/>
      <c r="I104" s="2">
        <v>96</v>
      </c>
      <c r="J104" s="32">
        <v>5095676</v>
      </c>
      <c r="K104" s="32">
        <v>2599029</v>
      </c>
    </row>
    <row r="105" spans="1:11" ht="12" customHeight="1">
      <c r="A105" s="219" t="s">
        <v>197</v>
      </c>
      <c r="B105" s="220"/>
      <c r="C105" s="220"/>
      <c r="D105" s="220"/>
      <c r="E105" s="220"/>
      <c r="F105" s="220"/>
      <c r="G105" s="220"/>
      <c r="H105" s="221"/>
      <c r="I105" s="2">
        <v>97</v>
      </c>
      <c r="J105" s="32">
        <v>169495</v>
      </c>
      <c r="K105" s="32">
        <f>4305127-4050000</f>
        <v>255127</v>
      </c>
    </row>
    <row r="106" spans="1:11" ht="12" customHeight="1">
      <c r="A106" s="219" t="s">
        <v>198</v>
      </c>
      <c r="B106" s="220"/>
      <c r="C106" s="220"/>
      <c r="D106" s="220"/>
      <c r="E106" s="220"/>
      <c r="F106" s="220"/>
      <c r="G106" s="220"/>
      <c r="H106" s="221"/>
      <c r="I106" s="2">
        <v>98</v>
      </c>
      <c r="J106" s="32">
        <v>7034178</v>
      </c>
      <c r="K106" s="32">
        <v>7351559</v>
      </c>
    </row>
    <row r="107" spans="1:11" ht="12" customHeight="1">
      <c r="A107" s="219" t="s">
        <v>199</v>
      </c>
      <c r="B107" s="220"/>
      <c r="C107" s="220"/>
      <c r="D107" s="220"/>
      <c r="E107" s="220"/>
      <c r="F107" s="220"/>
      <c r="G107" s="220"/>
      <c r="H107" s="221"/>
      <c r="I107" s="2">
        <v>99</v>
      </c>
      <c r="J107" s="32"/>
      <c r="K107" s="32"/>
    </row>
    <row r="108" spans="1:11" ht="12" customHeight="1">
      <c r="A108" s="219" t="s">
        <v>80</v>
      </c>
      <c r="B108" s="220"/>
      <c r="C108" s="220"/>
      <c r="D108" s="220"/>
      <c r="E108" s="220"/>
      <c r="F108" s="220"/>
      <c r="G108" s="220"/>
      <c r="H108" s="221"/>
      <c r="I108" s="2">
        <v>100</v>
      </c>
      <c r="J108" s="32"/>
      <c r="K108" s="32"/>
    </row>
    <row r="109" spans="1:11" ht="12" customHeight="1">
      <c r="A109" s="219" t="s">
        <v>81</v>
      </c>
      <c r="B109" s="220"/>
      <c r="C109" s="220"/>
      <c r="D109" s="220"/>
      <c r="E109" s="220"/>
      <c r="F109" s="220"/>
      <c r="G109" s="220"/>
      <c r="H109" s="221"/>
      <c r="I109" s="2">
        <v>101</v>
      </c>
      <c r="J109" s="32">
        <v>2076517</v>
      </c>
      <c r="K109" s="32">
        <v>2176705</v>
      </c>
    </row>
    <row r="110" spans="1:11" ht="12" customHeight="1">
      <c r="A110" s="219" t="s">
        <v>82</v>
      </c>
      <c r="B110" s="220"/>
      <c r="C110" s="220"/>
      <c r="D110" s="220"/>
      <c r="E110" s="220"/>
      <c r="F110" s="220"/>
      <c r="G110" s="220"/>
      <c r="H110" s="221"/>
      <c r="I110" s="2">
        <v>102</v>
      </c>
      <c r="J110" s="32">
        <v>1791312</v>
      </c>
      <c r="K110" s="32">
        <v>2131589</v>
      </c>
    </row>
    <row r="111" spans="1:11" ht="12" customHeight="1">
      <c r="A111" s="219" t="s">
        <v>85</v>
      </c>
      <c r="B111" s="220"/>
      <c r="C111" s="220"/>
      <c r="D111" s="220"/>
      <c r="E111" s="220"/>
      <c r="F111" s="220"/>
      <c r="G111" s="220"/>
      <c r="H111" s="221"/>
      <c r="I111" s="2">
        <v>103</v>
      </c>
      <c r="J111" s="32"/>
      <c r="K111" s="32"/>
    </row>
    <row r="112" spans="1:11" ht="12" customHeight="1">
      <c r="A112" s="219" t="s">
        <v>83</v>
      </c>
      <c r="B112" s="220"/>
      <c r="C112" s="220"/>
      <c r="D112" s="220"/>
      <c r="E112" s="220"/>
      <c r="F112" s="220"/>
      <c r="G112" s="220"/>
      <c r="H112" s="221"/>
      <c r="I112" s="2">
        <v>104</v>
      </c>
      <c r="J112" s="32"/>
      <c r="K112" s="32">
        <v>4050000</v>
      </c>
    </row>
    <row r="113" spans="1:11" ht="12" customHeight="1">
      <c r="A113" s="219" t="s">
        <v>84</v>
      </c>
      <c r="B113" s="220"/>
      <c r="C113" s="220"/>
      <c r="D113" s="220"/>
      <c r="E113" s="220"/>
      <c r="F113" s="220"/>
      <c r="G113" s="220"/>
      <c r="H113" s="221"/>
      <c r="I113" s="2">
        <v>105</v>
      </c>
      <c r="J113" s="32">
        <v>25870</v>
      </c>
      <c r="K113" s="32">
        <f>70218+38376+26276</f>
        <v>134870</v>
      </c>
    </row>
    <row r="114" spans="1:11" ht="12" customHeight="1">
      <c r="A114" s="235" t="s">
        <v>1</v>
      </c>
      <c r="B114" s="236"/>
      <c r="C114" s="236"/>
      <c r="D114" s="236"/>
      <c r="E114" s="236"/>
      <c r="F114" s="236"/>
      <c r="G114" s="236"/>
      <c r="H114" s="237"/>
      <c r="I114" s="2">
        <v>106</v>
      </c>
      <c r="J114" s="32"/>
      <c r="K114" s="32">
        <v>621146</v>
      </c>
    </row>
    <row r="115" spans="1:11" ht="12" customHeight="1">
      <c r="A115" s="235" t="s">
        <v>15</v>
      </c>
      <c r="B115" s="236"/>
      <c r="C115" s="236"/>
      <c r="D115" s="236"/>
      <c r="E115" s="236"/>
      <c r="F115" s="236"/>
      <c r="G115" s="236"/>
      <c r="H115" s="237"/>
      <c r="I115" s="2">
        <v>107</v>
      </c>
      <c r="J115" s="128">
        <f>J70+J87+J91+J101+J114</f>
        <v>350812884</v>
      </c>
      <c r="K115" s="128">
        <f>K70+K87+K91+K101+K114</f>
        <v>350743070</v>
      </c>
    </row>
    <row r="116" spans="1:11" ht="12.75" customHeight="1">
      <c r="A116" s="249" t="s">
        <v>43</v>
      </c>
      <c r="B116" s="250"/>
      <c r="C116" s="250"/>
      <c r="D116" s="250"/>
      <c r="E116" s="250"/>
      <c r="F116" s="250"/>
      <c r="G116" s="250"/>
      <c r="H116" s="251"/>
      <c r="I116" s="3">
        <v>108</v>
      </c>
      <c r="J116" s="33"/>
      <c r="K116" s="33"/>
    </row>
    <row r="117" spans="1:11" ht="12.75" customHeight="1">
      <c r="A117" s="244" t="s">
        <v>293</v>
      </c>
      <c r="B117" s="252"/>
      <c r="C117" s="252"/>
      <c r="D117" s="252"/>
      <c r="E117" s="252"/>
      <c r="F117" s="252"/>
      <c r="G117" s="252"/>
      <c r="H117" s="252"/>
      <c r="I117" s="253"/>
      <c r="J117" s="253"/>
      <c r="K117" s="254"/>
    </row>
    <row r="118" spans="1:11" ht="12" customHeight="1">
      <c r="A118" s="232" t="s">
        <v>150</v>
      </c>
      <c r="B118" s="233"/>
      <c r="C118" s="233"/>
      <c r="D118" s="233"/>
      <c r="E118" s="233"/>
      <c r="F118" s="233"/>
      <c r="G118" s="233"/>
      <c r="H118" s="233"/>
      <c r="I118" s="255"/>
      <c r="J118" s="255"/>
      <c r="K118" s="256"/>
    </row>
    <row r="119" spans="1:11" ht="12" customHeight="1">
      <c r="A119" s="219" t="s">
        <v>3</v>
      </c>
      <c r="B119" s="220"/>
      <c r="C119" s="220"/>
      <c r="D119" s="220"/>
      <c r="E119" s="220"/>
      <c r="F119" s="220"/>
      <c r="G119" s="220"/>
      <c r="H119" s="221"/>
      <c r="I119" s="2">
        <v>109</v>
      </c>
      <c r="J119" s="32"/>
      <c r="K119" s="32"/>
    </row>
    <row r="120" spans="1:11" ht="12">
      <c r="A120" s="257" t="s">
        <v>4</v>
      </c>
      <c r="B120" s="258"/>
      <c r="C120" s="258"/>
      <c r="D120" s="258"/>
      <c r="E120" s="258"/>
      <c r="F120" s="258"/>
      <c r="G120" s="258"/>
      <c r="H120" s="259"/>
      <c r="I120" s="5">
        <v>110</v>
      </c>
      <c r="J120" s="33"/>
      <c r="K120" s="33"/>
    </row>
    <row r="121" spans="1:11" ht="12" customHeight="1">
      <c r="A121" s="130"/>
      <c r="B121" s="130"/>
      <c r="C121" s="130"/>
      <c r="D121" s="130"/>
      <c r="E121" s="130"/>
      <c r="F121" s="130"/>
      <c r="G121" s="130"/>
      <c r="H121" s="130"/>
      <c r="I121" s="131"/>
      <c r="J121" s="131"/>
      <c r="K121" s="132"/>
    </row>
    <row r="122" spans="1:11" ht="12">
      <c r="A122" s="247" t="s">
        <v>294</v>
      </c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</row>
    <row r="123" spans="1:11" ht="12">
      <c r="A123" s="247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:K68 J73:K78 J80:K85">
      <formula1>0</formula1>
    </dataValidation>
  </dataValidations>
  <printOptions/>
  <pageMargins left="0.24" right="0.75" top="0.77" bottom="0.55" header="0.5" footer="0.5"/>
  <pageSetup horizontalDpi="600" verticalDpi="6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="110" zoomScaleSheetLayoutView="110" zoomScalePageLayoutView="0" workbookViewId="0" topLeftCell="A1">
      <selection activeCell="J4" sqref="J4:K4"/>
    </sheetView>
  </sheetViews>
  <sheetFormatPr defaultColWidth="9.140625" defaultRowHeight="12.75" outlineLevelRow="1"/>
  <cols>
    <col min="1" max="2" width="9.140625" style="31" customWidth="1"/>
    <col min="3" max="3" width="7.421875" style="31" customWidth="1"/>
    <col min="4" max="4" width="9.140625" style="31" customWidth="1"/>
    <col min="5" max="5" width="4.28125" style="31" customWidth="1"/>
    <col min="6" max="6" width="5.7109375" style="31" customWidth="1"/>
    <col min="7" max="7" width="4.8515625" style="31" customWidth="1"/>
    <col min="8" max="8" width="4.7109375" style="31" customWidth="1"/>
    <col min="9" max="9" width="9.140625" style="31" customWidth="1"/>
    <col min="10" max="10" width="11.28125" style="119" bestFit="1" customWidth="1"/>
    <col min="11" max="12" width="11.00390625" style="119" customWidth="1"/>
    <col min="13" max="13" width="11.00390625" style="31" customWidth="1"/>
    <col min="14" max="16384" width="9.140625" style="31" customWidth="1"/>
  </cols>
  <sheetData>
    <row r="1" spans="1:13" ht="12.75" customHeight="1">
      <c r="A1" s="214" t="s">
        <v>123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2.75" customHeight="1">
      <c r="A2" s="216" t="s">
        <v>303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2.75" customHeight="1">
      <c r="A3" s="276" t="s">
        <v>284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2.5">
      <c r="A4" s="277" t="s">
        <v>45</v>
      </c>
      <c r="B4" s="277"/>
      <c r="C4" s="277"/>
      <c r="D4" s="277"/>
      <c r="E4" s="277"/>
      <c r="F4" s="277"/>
      <c r="G4" s="277"/>
      <c r="H4" s="277"/>
      <c r="I4" s="136" t="s">
        <v>285</v>
      </c>
      <c r="J4" s="277" t="s">
        <v>267</v>
      </c>
      <c r="K4" s="277"/>
      <c r="L4" s="281" t="s">
        <v>268</v>
      </c>
      <c r="M4" s="282"/>
    </row>
    <row r="5" spans="1:13" ht="12">
      <c r="A5" s="277"/>
      <c r="B5" s="277"/>
      <c r="C5" s="277"/>
      <c r="D5" s="277"/>
      <c r="E5" s="277"/>
      <c r="F5" s="277"/>
      <c r="G5" s="277"/>
      <c r="H5" s="277"/>
      <c r="I5" s="136"/>
      <c r="J5" s="137" t="s">
        <v>263</v>
      </c>
      <c r="K5" s="137" t="s">
        <v>264</v>
      </c>
      <c r="L5" s="137" t="s">
        <v>263</v>
      </c>
      <c r="M5" s="136" t="s">
        <v>264</v>
      </c>
    </row>
    <row r="6" spans="1:13" ht="12">
      <c r="A6" s="277">
        <v>1</v>
      </c>
      <c r="B6" s="277"/>
      <c r="C6" s="277"/>
      <c r="D6" s="277"/>
      <c r="E6" s="277"/>
      <c r="F6" s="277"/>
      <c r="G6" s="277"/>
      <c r="H6" s="277"/>
      <c r="I6" s="145">
        <v>2</v>
      </c>
      <c r="J6" s="146"/>
      <c r="K6" s="146"/>
      <c r="L6" s="146"/>
      <c r="M6" s="136">
        <v>4</v>
      </c>
    </row>
    <row r="7" spans="1:13" ht="12">
      <c r="A7" s="278" t="s">
        <v>305</v>
      </c>
      <c r="B7" s="279"/>
      <c r="C7" s="279"/>
      <c r="D7" s="279"/>
      <c r="E7" s="279"/>
      <c r="F7" s="279"/>
      <c r="G7" s="279"/>
      <c r="H7" s="280"/>
      <c r="I7" s="147">
        <v>111</v>
      </c>
      <c r="J7" s="138">
        <f>SUM(J8:J9)</f>
        <v>59537272</v>
      </c>
      <c r="K7" s="138">
        <f>SUM(K8:K9)</f>
        <v>31793589</v>
      </c>
      <c r="L7" s="138">
        <f>SUM(L8:L9)</f>
        <v>58116322</v>
      </c>
      <c r="M7" s="138">
        <f>SUM(M8:M9)</f>
        <v>29877767</v>
      </c>
    </row>
    <row r="8" spans="1:13" ht="12">
      <c r="A8" s="273" t="s">
        <v>121</v>
      </c>
      <c r="B8" s="274"/>
      <c r="C8" s="274"/>
      <c r="D8" s="274"/>
      <c r="E8" s="274"/>
      <c r="F8" s="274"/>
      <c r="G8" s="274"/>
      <c r="H8" s="275"/>
      <c r="I8" s="148">
        <v>112</v>
      </c>
      <c r="J8" s="146">
        <f>66847019-9264839-1293545</f>
        <v>56288635</v>
      </c>
      <c r="K8" s="146">
        <v>30201751</v>
      </c>
      <c r="L8" s="146">
        <f>63257719-8750080</f>
        <v>54507639</v>
      </c>
      <c r="M8" s="139">
        <v>29621894</v>
      </c>
    </row>
    <row r="9" spans="1:13" ht="12">
      <c r="A9" s="273" t="s">
        <v>89</v>
      </c>
      <c r="B9" s="274"/>
      <c r="C9" s="274"/>
      <c r="D9" s="274"/>
      <c r="E9" s="274"/>
      <c r="F9" s="274"/>
      <c r="G9" s="274"/>
      <c r="H9" s="275"/>
      <c r="I9" s="148">
        <v>113</v>
      </c>
      <c r="J9" s="146">
        <f>1955092+1293545</f>
        <v>3248637</v>
      </c>
      <c r="K9" s="146">
        <v>1591838</v>
      </c>
      <c r="L9" s="146">
        <v>3608683</v>
      </c>
      <c r="M9" s="139">
        <v>255873</v>
      </c>
    </row>
    <row r="10" spans="1:13" ht="12">
      <c r="A10" s="267" t="s">
        <v>306</v>
      </c>
      <c r="B10" s="268"/>
      <c r="C10" s="268"/>
      <c r="D10" s="268"/>
      <c r="E10" s="268"/>
      <c r="F10" s="268"/>
      <c r="G10" s="268"/>
      <c r="H10" s="269"/>
      <c r="I10" s="148">
        <v>114</v>
      </c>
      <c r="J10" s="138">
        <f>J11+J12+J16+J20+J21+J22+J25+J26</f>
        <v>57286363</v>
      </c>
      <c r="K10" s="138">
        <f>K11+K12+K16+K20+K21+K22+K25+K26</f>
        <v>29138079</v>
      </c>
      <c r="L10" s="138">
        <f>L11+L12+L16+L20+L21+L22+L25+L26</f>
        <v>54382450</v>
      </c>
      <c r="M10" s="138">
        <f>M11+M12+M16+M20+M21+M22+M25+M26</f>
        <v>28164102</v>
      </c>
    </row>
    <row r="11" spans="1:13" ht="12">
      <c r="A11" s="267" t="s">
        <v>90</v>
      </c>
      <c r="B11" s="268"/>
      <c r="C11" s="268"/>
      <c r="D11" s="268"/>
      <c r="E11" s="268"/>
      <c r="F11" s="268"/>
      <c r="G11" s="268"/>
      <c r="H11" s="269"/>
      <c r="I11" s="148">
        <v>115</v>
      </c>
      <c r="J11" s="146"/>
      <c r="K11" s="146"/>
      <c r="L11" s="146"/>
      <c r="M11" s="139"/>
    </row>
    <row r="12" spans="1:13" ht="12">
      <c r="A12" s="267" t="s">
        <v>307</v>
      </c>
      <c r="B12" s="268"/>
      <c r="C12" s="268"/>
      <c r="D12" s="268"/>
      <c r="E12" s="268"/>
      <c r="F12" s="268"/>
      <c r="G12" s="268"/>
      <c r="H12" s="269"/>
      <c r="I12" s="148">
        <v>116</v>
      </c>
      <c r="J12" s="138">
        <f>SUM(J13:J15)</f>
        <v>27949140</v>
      </c>
      <c r="K12" s="138">
        <f>SUM(K13:K15)</f>
        <v>14239451</v>
      </c>
      <c r="L12" s="138">
        <f>SUM(L13:L15)</f>
        <v>26406214</v>
      </c>
      <c r="M12" s="138">
        <f>SUM(M13:M15)</f>
        <v>13801700</v>
      </c>
    </row>
    <row r="13" spans="1:13" ht="12">
      <c r="A13" s="273" t="s">
        <v>117</v>
      </c>
      <c r="B13" s="274"/>
      <c r="C13" s="274"/>
      <c r="D13" s="274"/>
      <c r="E13" s="274"/>
      <c r="F13" s="274"/>
      <c r="G13" s="274"/>
      <c r="H13" s="275"/>
      <c r="I13" s="148">
        <v>117</v>
      </c>
      <c r="J13" s="146">
        <v>11406668</v>
      </c>
      <c r="K13" s="146">
        <v>5789283</v>
      </c>
      <c r="L13" s="146">
        <v>10277687</v>
      </c>
      <c r="M13" s="139">
        <v>5148907</v>
      </c>
    </row>
    <row r="14" spans="1:13" ht="12">
      <c r="A14" s="273" t="s">
        <v>118</v>
      </c>
      <c r="B14" s="274"/>
      <c r="C14" s="274"/>
      <c r="D14" s="274"/>
      <c r="E14" s="274"/>
      <c r="F14" s="274"/>
      <c r="G14" s="274"/>
      <c r="H14" s="275"/>
      <c r="I14" s="148">
        <v>118</v>
      </c>
      <c r="J14" s="146">
        <v>521487</v>
      </c>
      <c r="K14" s="146">
        <v>300480</v>
      </c>
      <c r="L14" s="146">
        <v>884529</v>
      </c>
      <c r="M14" s="139">
        <v>264212</v>
      </c>
    </row>
    <row r="15" spans="1:13" ht="12">
      <c r="A15" s="273" t="s">
        <v>47</v>
      </c>
      <c r="B15" s="274"/>
      <c r="C15" s="274"/>
      <c r="D15" s="274"/>
      <c r="E15" s="274"/>
      <c r="F15" s="274"/>
      <c r="G15" s="274"/>
      <c r="H15" s="275"/>
      <c r="I15" s="148">
        <v>119</v>
      </c>
      <c r="J15" s="146">
        <f>25285824-9264839</f>
        <v>16020985</v>
      </c>
      <c r="K15" s="146">
        <v>8149688</v>
      </c>
      <c r="L15" s="146">
        <f>23994078-8750080</f>
        <v>15243998</v>
      </c>
      <c r="M15" s="139">
        <v>8388581</v>
      </c>
    </row>
    <row r="16" spans="1:13" ht="12">
      <c r="A16" s="267" t="s">
        <v>308</v>
      </c>
      <c r="B16" s="268"/>
      <c r="C16" s="268"/>
      <c r="D16" s="268"/>
      <c r="E16" s="268"/>
      <c r="F16" s="268"/>
      <c r="G16" s="268"/>
      <c r="H16" s="269"/>
      <c r="I16" s="148">
        <v>120</v>
      </c>
      <c r="J16" s="138">
        <f>SUM(J17:J19)</f>
        <v>22394330</v>
      </c>
      <c r="K16" s="138">
        <f>SUM(K17:K19)</f>
        <v>11198182</v>
      </c>
      <c r="L16" s="138">
        <f>SUM(L17:L19)</f>
        <v>19753547</v>
      </c>
      <c r="M16" s="138">
        <f>SUM(M17:M19)</f>
        <v>9952597</v>
      </c>
    </row>
    <row r="17" spans="1:13" ht="12">
      <c r="A17" s="273" t="s">
        <v>48</v>
      </c>
      <c r="B17" s="274"/>
      <c r="C17" s="274"/>
      <c r="D17" s="274"/>
      <c r="E17" s="274"/>
      <c r="F17" s="274"/>
      <c r="G17" s="274"/>
      <c r="H17" s="275"/>
      <c r="I17" s="148">
        <v>121</v>
      </c>
      <c r="J17" s="146">
        <v>13257255</v>
      </c>
      <c r="K17" s="146">
        <v>6628293</v>
      </c>
      <c r="L17" s="146">
        <v>11764331</v>
      </c>
      <c r="M17" s="139">
        <v>5885045</v>
      </c>
    </row>
    <row r="18" spans="1:13" ht="12">
      <c r="A18" s="273" t="s">
        <v>49</v>
      </c>
      <c r="B18" s="274"/>
      <c r="C18" s="274"/>
      <c r="D18" s="274"/>
      <c r="E18" s="274"/>
      <c r="F18" s="274"/>
      <c r="G18" s="274"/>
      <c r="H18" s="275"/>
      <c r="I18" s="148">
        <v>122</v>
      </c>
      <c r="J18" s="146">
        <f>2083921+208211+3887459</f>
        <v>6179591</v>
      </c>
      <c r="K18" s="146">
        <v>3090850</v>
      </c>
      <c r="L18" s="146">
        <v>5235367</v>
      </c>
      <c r="M18" s="139">
        <v>2606884</v>
      </c>
    </row>
    <row r="19" spans="1:13" ht="12">
      <c r="A19" s="273" t="s">
        <v>50</v>
      </c>
      <c r="B19" s="274"/>
      <c r="C19" s="274"/>
      <c r="D19" s="274"/>
      <c r="E19" s="274"/>
      <c r="F19" s="274"/>
      <c r="G19" s="274"/>
      <c r="H19" s="275"/>
      <c r="I19" s="148">
        <v>123</v>
      </c>
      <c r="J19" s="146">
        <f>9137075-J18</f>
        <v>2957484</v>
      </c>
      <c r="K19" s="146">
        <v>1479039</v>
      </c>
      <c r="L19" s="146">
        <v>2753849</v>
      </c>
      <c r="M19" s="139">
        <v>1460668</v>
      </c>
    </row>
    <row r="20" spans="1:13" ht="12">
      <c r="A20" s="267" t="s">
        <v>91</v>
      </c>
      <c r="B20" s="268"/>
      <c r="C20" s="268"/>
      <c r="D20" s="268"/>
      <c r="E20" s="268"/>
      <c r="F20" s="268"/>
      <c r="G20" s="268"/>
      <c r="H20" s="269"/>
      <c r="I20" s="148">
        <v>124</v>
      </c>
      <c r="J20" s="146">
        <v>3371263</v>
      </c>
      <c r="K20" s="146">
        <v>1684717</v>
      </c>
      <c r="L20" s="146">
        <v>4576335</v>
      </c>
      <c r="M20" s="139">
        <v>2284250</v>
      </c>
    </row>
    <row r="21" spans="1:13" ht="12">
      <c r="A21" s="267" t="s">
        <v>92</v>
      </c>
      <c r="B21" s="268"/>
      <c r="C21" s="268"/>
      <c r="D21" s="268"/>
      <c r="E21" s="268"/>
      <c r="F21" s="268"/>
      <c r="G21" s="268"/>
      <c r="H21" s="269"/>
      <c r="I21" s="148">
        <v>125</v>
      </c>
      <c r="J21" s="146">
        <f>2148274+1045095-288</f>
        <v>3193081</v>
      </c>
      <c r="K21" s="146">
        <v>1703799</v>
      </c>
      <c r="L21" s="146">
        <f>3290607+25210</f>
        <v>3315817</v>
      </c>
      <c r="M21" s="139">
        <v>1823744</v>
      </c>
    </row>
    <row r="22" spans="1:13" ht="12">
      <c r="A22" s="267" t="s">
        <v>309</v>
      </c>
      <c r="B22" s="268"/>
      <c r="C22" s="268"/>
      <c r="D22" s="268"/>
      <c r="E22" s="268"/>
      <c r="F22" s="268"/>
      <c r="G22" s="268"/>
      <c r="H22" s="269"/>
      <c r="I22" s="148">
        <v>126</v>
      </c>
      <c r="J22" s="138">
        <f>SUM(J23:J24)</f>
        <v>378549</v>
      </c>
      <c r="K22" s="138">
        <f>SUM(K23:K24)</f>
        <v>311930</v>
      </c>
      <c r="L22" s="138">
        <f>SUM(L23:L24)</f>
        <v>330537</v>
      </c>
      <c r="M22" s="138">
        <f>SUM(M23:M24)</f>
        <v>301811</v>
      </c>
    </row>
    <row r="23" spans="1:13" ht="12">
      <c r="A23" s="273" t="s">
        <v>108</v>
      </c>
      <c r="B23" s="274"/>
      <c r="C23" s="274"/>
      <c r="D23" s="274"/>
      <c r="E23" s="274"/>
      <c r="F23" s="274"/>
      <c r="G23" s="274"/>
      <c r="H23" s="275"/>
      <c r="I23" s="148">
        <v>127</v>
      </c>
      <c r="J23" s="146"/>
      <c r="K23" s="146"/>
      <c r="L23" s="146"/>
      <c r="M23" s="139"/>
    </row>
    <row r="24" spans="1:13" ht="12">
      <c r="A24" s="273" t="s">
        <v>109</v>
      </c>
      <c r="B24" s="274"/>
      <c r="C24" s="274"/>
      <c r="D24" s="274"/>
      <c r="E24" s="274"/>
      <c r="F24" s="274"/>
      <c r="G24" s="274"/>
      <c r="H24" s="275"/>
      <c r="I24" s="148">
        <v>128</v>
      </c>
      <c r="J24" s="146">
        <v>378549</v>
      </c>
      <c r="K24" s="146">
        <v>311930</v>
      </c>
      <c r="L24" s="146">
        <v>330537</v>
      </c>
      <c r="M24" s="139">
        <v>301811</v>
      </c>
    </row>
    <row r="25" spans="1:13" ht="12">
      <c r="A25" s="267" t="s">
        <v>93</v>
      </c>
      <c r="B25" s="268"/>
      <c r="C25" s="268"/>
      <c r="D25" s="268"/>
      <c r="E25" s="268"/>
      <c r="F25" s="268"/>
      <c r="G25" s="268"/>
      <c r="H25" s="269"/>
      <c r="I25" s="148">
        <v>129</v>
      </c>
      <c r="J25" s="146"/>
      <c r="K25" s="146"/>
      <c r="L25" s="146"/>
      <c r="M25" s="139"/>
    </row>
    <row r="26" spans="1:13" ht="12">
      <c r="A26" s="267" t="s">
        <v>36</v>
      </c>
      <c r="B26" s="268"/>
      <c r="C26" s="268"/>
      <c r="D26" s="268"/>
      <c r="E26" s="268"/>
      <c r="F26" s="268"/>
      <c r="G26" s="268"/>
      <c r="H26" s="269"/>
      <c r="I26" s="148">
        <v>130</v>
      </c>
      <c r="J26" s="146"/>
      <c r="K26" s="146"/>
      <c r="L26" s="146"/>
      <c r="M26" s="139"/>
    </row>
    <row r="27" spans="1:13" ht="12">
      <c r="A27" s="267" t="s">
        <v>310</v>
      </c>
      <c r="B27" s="268"/>
      <c r="C27" s="268"/>
      <c r="D27" s="268"/>
      <c r="E27" s="268"/>
      <c r="F27" s="268"/>
      <c r="G27" s="268"/>
      <c r="H27" s="269"/>
      <c r="I27" s="148">
        <v>131</v>
      </c>
      <c r="J27" s="138">
        <f>SUM(J28:J32)</f>
        <v>1626612</v>
      </c>
      <c r="K27" s="138">
        <f>SUM(K28:K32)</f>
        <v>803894</v>
      </c>
      <c r="L27" s="138">
        <f>SUM(L28:L32)</f>
        <v>352784</v>
      </c>
      <c r="M27" s="138">
        <f>SUM(M28:M32)</f>
        <v>246559</v>
      </c>
    </row>
    <row r="28" spans="1:13" ht="23.25" customHeight="1">
      <c r="A28" s="273" t="s">
        <v>182</v>
      </c>
      <c r="B28" s="274"/>
      <c r="C28" s="274"/>
      <c r="D28" s="274"/>
      <c r="E28" s="274"/>
      <c r="F28" s="274"/>
      <c r="G28" s="274"/>
      <c r="H28" s="275"/>
      <c r="I28" s="148">
        <v>132</v>
      </c>
      <c r="J28" s="146">
        <v>1045612</v>
      </c>
      <c r="K28" s="146">
        <v>524117</v>
      </c>
      <c r="L28" s="146"/>
      <c r="M28" s="139"/>
    </row>
    <row r="29" spans="1:13" ht="30.75" customHeight="1">
      <c r="A29" s="273" t="s">
        <v>124</v>
      </c>
      <c r="B29" s="274"/>
      <c r="C29" s="274"/>
      <c r="D29" s="274"/>
      <c r="E29" s="274"/>
      <c r="F29" s="274"/>
      <c r="G29" s="274"/>
      <c r="H29" s="275"/>
      <c r="I29" s="148">
        <v>133</v>
      </c>
      <c r="J29" s="146">
        <f>31968+549032</f>
        <v>581000</v>
      </c>
      <c r="K29" s="146">
        <v>279777</v>
      </c>
      <c r="L29" s="146">
        <v>352784</v>
      </c>
      <c r="M29" s="139">
        <v>246559</v>
      </c>
    </row>
    <row r="30" spans="1:13" ht="12">
      <c r="A30" s="273" t="s">
        <v>110</v>
      </c>
      <c r="B30" s="274"/>
      <c r="C30" s="274"/>
      <c r="D30" s="274"/>
      <c r="E30" s="274"/>
      <c r="F30" s="274"/>
      <c r="G30" s="274"/>
      <c r="H30" s="275"/>
      <c r="I30" s="148">
        <v>134</v>
      </c>
      <c r="J30" s="146"/>
      <c r="K30" s="146"/>
      <c r="L30" s="146"/>
      <c r="M30" s="139"/>
    </row>
    <row r="31" spans="1:13" ht="12">
      <c r="A31" s="273" t="s">
        <v>178</v>
      </c>
      <c r="B31" s="274"/>
      <c r="C31" s="274"/>
      <c r="D31" s="274"/>
      <c r="E31" s="274"/>
      <c r="F31" s="274"/>
      <c r="G31" s="274"/>
      <c r="H31" s="275"/>
      <c r="I31" s="148">
        <v>135</v>
      </c>
      <c r="J31" s="146"/>
      <c r="K31" s="146"/>
      <c r="L31" s="146"/>
      <c r="M31" s="139"/>
    </row>
    <row r="32" spans="1:13" ht="12">
      <c r="A32" s="273" t="s">
        <v>111</v>
      </c>
      <c r="B32" s="274"/>
      <c r="C32" s="274"/>
      <c r="D32" s="274"/>
      <c r="E32" s="274"/>
      <c r="F32" s="274"/>
      <c r="G32" s="274"/>
      <c r="H32" s="275"/>
      <c r="I32" s="148">
        <v>136</v>
      </c>
      <c r="J32" s="146"/>
      <c r="K32" s="146"/>
      <c r="L32" s="146"/>
      <c r="M32" s="139"/>
    </row>
    <row r="33" spans="1:13" ht="12">
      <c r="A33" s="267" t="s">
        <v>311</v>
      </c>
      <c r="B33" s="268"/>
      <c r="C33" s="268"/>
      <c r="D33" s="268"/>
      <c r="E33" s="268"/>
      <c r="F33" s="268"/>
      <c r="G33" s="268"/>
      <c r="H33" s="269"/>
      <c r="I33" s="148">
        <v>137</v>
      </c>
      <c r="J33" s="138">
        <f>SUM(J34:J37)</f>
        <v>618614</v>
      </c>
      <c r="K33" s="138">
        <f>SUM(K34:K37)</f>
        <v>364289</v>
      </c>
      <c r="L33" s="138">
        <f>SUM(L34:L37)</f>
        <v>373270</v>
      </c>
      <c r="M33" s="138">
        <f>SUM(M34:M37)</f>
        <v>194732</v>
      </c>
    </row>
    <row r="34" spans="1:13" ht="12">
      <c r="A34" s="273" t="s">
        <v>52</v>
      </c>
      <c r="B34" s="274"/>
      <c r="C34" s="274"/>
      <c r="D34" s="274"/>
      <c r="E34" s="274"/>
      <c r="F34" s="274"/>
      <c r="G34" s="274"/>
      <c r="H34" s="275"/>
      <c r="I34" s="148">
        <v>138</v>
      </c>
      <c r="J34" s="146">
        <v>2287</v>
      </c>
      <c r="K34" s="146">
        <v>995</v>
      </c>
      <c r="L34" s="146"/>
      <c r="M34" s="139"/>
    </row>
    <row r="35" spans="1:13" ht="12">
      <c r="A35" s="273" t="s">
        <v>51</v>
      </c>
      <c r="B35" s="274"/>
      <c r="C35" s="274"/>
      <c r="D35" s="274"/>
      <c r="E35" s="274"/>
      <c r="F35" s="274"/>
      <c r="G35" s="274"/>
      <c r="H35" s="275"/>
      <c r="I35" s="148">
        <v>139</v>
      </c>
      <c r="J35" s="146">
        <v>616327</v>
      </c>
      <c r="K35" s="146">
        <v>363294</v>
      </c>
      <c r="L35" s="146">
        <v>373270</v>
      </c>
      <c r="M35" s="139">
        <v>194732</v>
      </c>
    </row>
    <row r="36" spans="1:13" ht="12">
      <c r="A36" s="273" t="s">
        <v>179</v>
      </c>
      <c r="B36" s="274"/>
      <c r="C36" s="274"/>
      <c r="D36" s="274"/>
      <c r="E36" s="274"/>
      <c r="F36" s="274"/>
      <c r="G36" s="274"/>
      <c r="H36" s="275"/>
      <c r="I36" s="148">
        <v>140</v>
      </c>
      <c r="J36" s="146"/>
      <c r="K36" s="146"/>
      <c r="L36" s="146"/>
      <c r="M36" s="139"/>
    </row>
    <row r="37" spans="1:13" ht="12">
      <c r="A37" s="273" t="s">
        <v>53</v>
      </c>
      <c r="B37" s="274"/>
      <c r="C37" s="274"/>
      <c r="D37" s="274"/>
      <c r="E37" s="274"/>
      <c r="F37" s="274"/>
      <c r="G37" s="274"/>
      <c r="H37" s="275"/>
      <c r="I37" s="148">
        <v>141</v>
      </c>
      <c r="J37" s="146"/>
      <c r="K37" s="146"/>
      <c r="L37" s="146"/>
      <c r="M37" s="139"/>
    </row>
    <row r="38" spans="1:13" ht="12">
      <c r="A38" s="267" t="s">
        <v>158</v>
      </c>
      <c r="B38" s="268"/>
      <c r="C38" s="268"/>
      <c r="D38" s="268"/>
      <c r="E38" s="268"/>
      <c r="F38" s="268"/>
      <c r="G38" s="268"/>
      <c r="H38" s="269"/>
      <c r="I38" s="148">
        <v>142</v>
      </c>
      <c r="J38" s="146"/>
      <c r="K38" s="146"/>
      <c r="L38" s="146"/>
      <c r="M38" s="139"/>
    </row>
    <row r="39" spans="1:13" ht="12">
      <c r="A39" s="267" t="s">
        <v>159</v>
      </c>
      <c r="B39" s="268"/>
      <c r="C39" s="268"/>
      <c r="D39" s="268"/>
      <c r="E39" s="268"/>
      <c r="F39" s="268"/>
      <c r="G39" s="268"/>
      <c r="H39" s="269"/>
      <c r="I39" s="148">
        <v>143</v>
      </c>
      <c r="J39" s="146"/>
      <c r="K39" s="146"/>
      <c r="L39" s="146"/>
      <c r="M39" s="139"/>
    </row>
    <row r="40" spans="1:13" ht="12">
      <c r="A40" s="267" t="s">
        <v>180</v>
      </c>
      <c r="B40" s="268"/>
      <c r="C40" s="268"/>
      <c r="D40" s="268"/>
      <c r="E40" s="268"/>
      <c r="F40" s="268"/>
      <c r="G40" s="268"/>
      <c r="H40" s="269"/>
      <c r="I40" s="148">
        <v>144</v>
      </c>
      <c r="J40" s="146"/>
      <c r="K40" s="146"/>
      <c r="L40" s="146"/>
      <c r="M40" s="139"/>
    </row>
    <row r="41" spans="1:13" ht="12">
      <c r="A41" s="267" t="s">
        <v>181</v>
      </c>
      <c r="B41" s="268"/>
      <c r="C41" s="268"/>
      <c r="D41" s="268"/>
      <c r="E41" s="268"/>
      <c r="F41" s="268"/>
      <c r="G41" s="268"/>
      <c r="H41" s="269"/>
      <c r="I41" s="148">
        <v>145</v>
      </c>
      <c r="J41" s="146"/>
      <c r="K41" s="146"/>
      <c r="L41" s="146"/>
      <c r="M41" s="139"/>
    </row>
    <row r="42" spans="1:13" ht="12">
      <c r="A42" s="267" t="s">
        <v>312</v>
      </c>
      <c r="B42" s="268"/>
      <c r="C42" s="268"/>
      <c r="D42" s="268"/>
      <c r="E42" s="268"/>
      <c r="F42" s="268"/>
      <c r="G42" s="268"/>
      <c r="H42" s="269"/>
      <c r="I42" s="148">
        <v>146</v>
      </c>
      <c r="J42" s="138">
        <f>J7+J27+J38+J40</f>
        <v>61163884</v>
      </c>
      <c r="K42" s="138">
        <f>K7+K27+K38+K40</f>
        <v>32597483</v>
      </c>
      <c r="L42" s="138">
        <f>L7+L27+L38+L40</f>
        <v>58469106</v>
      </c>
      <c r="M42" s="138">
        <f>M7+M27+M38+M40</f>
        <v>30124326</v>
      </c>
    </row>
    <row r="43" spans="1:13" ht="12">
      <c r="A43" s="267" t="s">
        <v>313</v>
      </c>
      <c r="B43" s="268"/>
      <c r="C43" s="268"/>
      <c r="D43" s="268"/>
      <c r="E43" s="268"/>
      <c r="F43" s="268"/>
      <c r="G43" s="268"/>
      <c r="H43" s="269"/>
      <c r="I43" s="148">
        <v>147</v>
      </c>
      <c r="J43" s="138">
        <f>J10+J33+J39+J41</f>
        <v>57904977</v>
      </c>
      <c r="K43" s="138">
        <f>K10+K33+K39+K41</f>
        <v>29502368</v>
      </c>
      <c r="L43" s="138">
        <f>L10+L33+L39+L41</f>
        <v>54755720</v>
      </c>
      <c r="M43" s="138">
        <f>M10+M33+M39+M41</f>
        <v>28358834</v>
      </c>
    </row>
    <row r="44" spans="1:13" ht="12">
      <c r="A44" s="267" t="s">
        <v>314</v>
      </c>
      <c r="B44" s="268"/>
      <c r="C44" s="268"/>
      <c r="D44" s="268"/>
      <c r="E44" s="268"/>
      <c r="F44" s="268"/>
      <c r="G44" s="268"/>
      <c r="H44" s="269"/>
      <c r="I44" s="148">
        <v>148</v>
      </c>
      <c r="J44" s="138">
        <f>J42-J43</f>
        <v>3258907</v>
      </c>
      <c r="K44" s="138">
        <f>K42-K43</f>
        <v>3095115</v>
      </c>
      <c r="L44" s="138">
        <f>L42-L43</f>
        <v>3713386</v>
      </c>
      <c r="M44" s="138">
        <f>M42-M43</f>
        <v>1765492</v>
      </c>
    </row>
    <row r="45" spans="1:13" ht="12">
      <c r="A45" s="264" t="s">
        <v>174</v>
      </c>
      <c r="B45" s="265"/>
      <c r="C45" s="265"/>
      <c r="D45" s="265"/>
      <c r="E45" s="265"/>
      <c r="F45" s="265"/>
      <c r="G45" s="265"/>
      <c r="H45" s="266"/>
      <c r="I45" s="148">
        <v>149</v>
      </c>
      <c r="J45" s="138">
        <f>IF(J42&gt;J43,J42-J43,0)</f>
        <v>3258907</v>
      </c>
      <c r="K45" s="138">
        <f>IF(K42&gt;K43,K42-K43,0)</f>
        <v>3095115</v>
      </c>
      <c r="L45" s="138">
        <f>IF(L42&gt;L43,L42-L43,0)</f>
        <v>3713386</v>
      </c>
      <c r="M45" s="138">
        <f>IF(M42&gt;M43,M42-M43,0)</f>
        <v>1765492</v>
      </c>
    </row>
    <row r="46" spans="1:13" ht="12">
      <c r="A46" s="264" t="s">
        <v>175</v>
      </c>
      <c r="B46" s="265"/>
      <c r="C46" s="265"/>
      <c r="D46" s="265"/>
      <c r="E46" s="265"/>
      <c r="F46" s="265"/>
      <c r="G46" s="265"/>
      <c r="H46" s="266"/>
      <c r="I46" s="148">
        <v>150</v>
      </c>
      <c r="J46" s="146"/>
      <c r="K46" s="146"/>
      <c r="L46" s="146"/>
      <c r="M46" s="140"/>
    </row>
    <row r="47" spans="1:13" ht="12">
      <c r="A47" s="267" t="s">
        <v>173</v>
      </c>
      <c r="B47" s="268"/>
      <c r="C47" s="268"/>
      <c r="D47" s="268"/>
      <c r="E47" s="268"/>
      <c r="F47" s="268"/>
      <c r="G47" s="268"/>
      <c r="H47" s="269"/>
      <c r="I47" s="148">
        <v>151</v>
      </c>
      <c r="J47" s="146"/>
      <c r="K47" s="146"/>
      <c r="L47" s="146"/>
      <c r="M47" s="139"/>
    </row>
    <row r="48" spans="1:13" ht="12">
      <c r="A48" s="267" t="s">
        <v>315</v>
      </c>
      <c r="B48" s="268"/>
      <c r="C48" s="268"/>
      <c r="D48" s="268"/>
      <c r="E48" s="268"/>
      <c r="F48" s="268"/>
      <c r="G48" s="268"/>
      <c r="H48" s="269"/>
      <c r="I48" s="148">
        <v>152</v>
      </c>
      <c r="J48" s="140">
        <f>J44-J47</f>
        <v>3258907</v>
      </c>
      <c r="K48" s="140">
        <f>K44-K47</f>
        <v>3095115</v>
      </c>
      <c r="L48" s="140">
        <f>L44-L47</f>
        <v>3713386</v>
      </c>
      <c r="M48" s="140">
        <f>M44-M47</f>
        <v>1765492</v>
      </c>
    </row>
    <row r="49" spans="1:13" ht="12">
      <c r="A49" s="264" t="s">
        <v>156</v>
      </c>
      <c r="B49" s="265"/>
      <c r="C49" s="265"/>
      <c r="D49" s="265"/>
      <c r="E49" s="265"/>
      <c r="F49" s="265"/>
      <c r="G49" s="265"/>
      <c r="H49" s="266"/>
      <c r="I49" s="148">
        <v>153</v>
      </c>
      <c r="J49" s="140">
        <f>IF(J48&gt;0,J48,0)</f>
        <v>3258907</v>
      </c>
      <c r="K49" s="140">
        <f>IF(K48&gt;0,K48,0)</f>
        <v>3095115</v>
      </c>
      <c r="L49" s="140">
        <f>IF(L48&gt;0,L48,0)</f>
        <v>3713386</v>
      </c>
      <c r="M49" s="140">
        <f>IF(M48&gt;0,M48,0)</f>
        <v>1765492</v>
      </c>
    </row>
    <row r="50" spans="1:13" ht="12">
      <c r="A50" s="270" t="s">
        <v>176</v>
      </c>
      <c r="B50" s="271"/>
      <c r="C50" s="271"/>
      <c r="D50" s="271"/>
      <c r="E50" s="271"/>
      <c r="F50" s="271"/>
      <c r="G50" s="271"/>
      <c r="H50" s="272"/>
      <c r="I50" s="149">
        <v>154</v>
      </c>
      <c r="J50" s="140">
        <f>IF(J48&lt;0,-J48,0)</f>
        <v>0</v>
      </c>
      <c r="K50" s="140">
        <f>IF(K48&lt;0,-K48,0)</f>
        <v>0</v>
      </c>
      <c r="L50" s="140">
        <f>IF(L48&lt;0,-L48,0)</f>
        <v>0</v>
      </c>
      <c r="M50" s="140">
        <f>IF(M48&lt;0,-M48,0)</f>
        <v>0</v>
      </c>
    </row>
    <row r="51" spans="1:13" ht="12.75" customHeight="1" hidden="1" outlineLevel="1">
      <c r="A51" s="262" t="s">
        <v>261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 ht="12.75" customHeight="1" hidden="1" outlineLevel="1">
      <c r="A52" s="261" t="s">
        <v>151</v>
      </c>
      <c r="B52" s="261"/>
      <c r="C52" s="261"/>
      <c r="D52" s="261"/>
      <c r="E52" s="261"/>
      <c r="F52" s="261"/>
      <c r="G52" s="261"/>
      <c r="H52" s="261"/>
      <c r="I52" s="117"/>
      <c r="J52" s="120"/>
      <c r="K52" s="120"/>
      <c r="L52" s="120"/>
      <c r="M52" s="115"/>
    </row>
    <row r="53" spans="1:13" ht="12" hidden="1" outlineLevel="1">
      <c r="A53" s="260" t="s">
        <v>189</v>
      </c>
      <c r="B53" s="260"/>
      <c r="C53" s="260"/>
      <c r="D53" s="260"/>
      <c r="E53" s="260"/>
      <c r="F53" s="260"/>
      <c r="G53" s="260"/>
      <c r="H53" s="260"/>
      <c r="I53" s="118">
        <v>155</v>
      </c>
      <c r="J53" s="120"/>
      <c r="K53" s="120"/>
      <c r="L53" s="120"/>
      <c r="M53" s="116"/>
    </row>
    <row r="54" spans="1:13" ht="12" hidden="1" outlineLevel="1">
      <c r="A54" s="260" t="s">
        <v>190</v>
      </c>
      <c r="B54" s="260"/>
      <c r="C54" s="260"/>
      <c r="D54" s="260"/>
      <c r="E54" s="260"/>
      <c r="F54" s="260"/>
      <c r="G54" s="260"/>
      <c r="H54" s="260"/>
      <c r="I54" s="118">
        <v>156</v>
      </c>
      <c r="J54" s="120"/>
      <c r="K54" s="120"/>
      <c r="L54" s="120"/>
      <c r="M54" s="116"/>
    </row>
    <row r="55" spans="1:13" ht="12.75" customHeight="1" hidden="1" outlineLevel="1">
      <c r="A55" s="261" t="s">
        <v>153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</row>
    <row r="56" spans="1:13" ht="12" hidden="1" outlineLevel="1">
      <c r="A56" s="261" t="s">
        <v>164</v>
      </c>
      <c r="B56" s="261"/>
      <c r="C56" s="261"/>
      <c r="D56" s="261"/>
      <c r="E56" s="261"/>
      <c r="F56" s="261"/>
      <c r="G56" s="261"/>
      <c r="H56" s="261"/>
      <c r="I56" s="118">
        <v>157</v>
      </c>
      <c r="J56" s="120"/>
      <c r="K56" s="120"/>
      <c r="L56" s="120"/>
      <c r="M56" s="116"/>
    </row>
    <row r="57" spans="1:13" ht="12" hidden="1" outlineLevel="1">
      <c r="A57" s="261" t="s">
        <v>286</v>
      </c>
      <c r="B57" s="261"/>
      <c r="C57" s="261"/>
      <c r="D57" s="261"/>
      <c r="E57" s="261"/>
      <c r="F57" s="261"/>
      <c r="G57" s="261"/>
      <c r="H57" s="261"/>
      <c r="I57" s="118">
        <v>158</v>
      </c>
      <c r="J57" s="120"/>
      <c r="K57" s="120"/>
      <c r="L57" s="120"/>
      <c r="M57" s="114">
        <f>SUM(M58:M64)</f>
        <v>0</v>
      </c>
    </row>
    <row r="58" spans="1:13" ht="12" hidden="1" outlineLevel="1">
      <c r="A58" s="261" t="s">
        <v>183</v>
      </c>
      <c r="B58" s="261"/>
      <c r="C58" s="261"/>
      <c r="D58" s="261"/>
      <c r="E58" s="261"/>
      <c r="F58" s="261"/>
      <c r="G58" s="261"/>
      <c r="H58" s="261"/>
      <c r="I58" s="118">
        <v>159</v>
      </c>
      <c r="J58" s="120"/>
      <c r="K58" s="120"/>
      <c r="L58" s="120"/>
      <c r="M58" s="116"/>
    </row>
    <row r="59" spans="1:13" ht="12" hidden="1" outlineLevel="1">
      <c r="A59" s="261" t="s">
        <v>184</v>
      </c>
      <c r="B59" s="261"/>
      <c r="C59" s="261"/>
      <c r="D59" s="261"/>
      <c r="E59" s="261"/>
      <c r="F59" s="261"/>
      <c r="G59" s="261"/>
      <c r="H59" s="261"/>
      <c r="I59" s="118">
        <v>160</v>
      </c>
      <c r="J59" s="120"/>
      <c r="K59" s="120"/>
      <c r="L59" s="120"/>
      <c r="M59" s="116"/>
    </row>
    <row r="60" spans="1:13" ht="12" hidden="1" outlineLevel="1">
      <c r="A60" s="261" t="s">
        <v>34</v>
      </c>
      <c r="B60" s="261"/>
      <c r="C60" s="261"/>
      <c r="D60" s="261"/>
      <c r="E60" s="261"/>
      <c r="F60" s="261"/>
      <c r="G60" s="261"/>
      <c r="H60" s="261"/>
      <c r="I60" s="118">
        <v>161</v>
      </c>
      <c r="J60" s="120"/>
      <c r="K60" s="120"/>
      <c r="L60" s="120"/>
      <c r="M60" s="116"/>
    </row>
    <row r="61" spans="1:13" ht="12" hidden="1" outlineLevel="1">
      <c r="A61" s="261" t="s">
        <v>185</v>
      </c>
      <c r="B61" s="261"/>
      <c r="C61" s="261"/>
      <c r="D61" s="261"/>
      <c r="E61" s="261"/>
      <c r="F61" s="261"/>
      <c r="G61" s="261"/>
      <c r="H61" s="261"/>
      <c r="I61" s="118">
        <v>162</v>
      </c>
      <c r="J61" s="120"/>
      <c r="K61" s="120"/>
      <c r="L61" s="120"/>
      <c r="M61" s="116"/>
    </row>
    <row r="62" spans="1:13" ht="12" hidden="1" outlineLevel="1">
      <c r="A62" s="261" t="s">
        <v>186</v>
      </c>
      <c r="B62" s="261"/>
      <c r="C62" s="261"/>
      <c r="D62" s="261"/>
      <c r="E62" s="261"/>
      <c r="F62" s="261"/>
      <c r="G62" s="261"/>
      <c r="H62" s="261"/>
      <c r="I62" s="118">
        <v>163</v>
      </c>
      <c r="J62" s="120"/>
      <c r="K62" s="120"/>
      <c r="L62" s="120"/>
      <c r="M62" s="116"/>
    </row>
    <row r="63" spans="1:13" ht="12" hidden="1" outlineLevel="1">
      <c r="A63" s="261" t="s">
        <v>187</v>
      </c>
      <c r="B63" s="261"/>
      <c r="C63" s="261"/>
      <c r="D63" s="261"/>
      <c r="E63" s="261"/>
      <c r="F63" s="261"/>
      <c r="G63" s="261"/>
      <c r="H63" s="261"/>
      <c r="I63" s="118">
        <v>164</v>
      </c>
      <c r="J63" s="120"/>
      <c r="K63" s="120"/>
      <c r="L63" s="120"/>
      <c r="M63" s="116"/>
    </row>
    <row r="64" spans="1:13" ht="12" hidden="1" outlineLevel="1">
      <c r="A64" s="261" t="s">
        <v>188</v>
      </c>
      <c r="B64" s="261"/>
      <c r="C64" s="261"/>
      <c r="D64" s="261"/>
      <c r="E64" s="261"/>
      <c r="F64" s="261"/>
      <c r="G64" s="261"/>
      <c r="H64" s="261"/>
      <c r="I64" s="118">
        <v>165</v>
      </c>
      <c r="J64" s="120"/>
      <c r="K64" s="120"/>
      <c r="L64" s="120"/>
      <c r="M64" s="116"/>
    </row>
    <row r="65" spans="1:13" ht="12" hidden="1" outlineLevel="1">
      <c r="A65" s="261" t="s">
        <v>177</v>
      </c>
      <c r="B65" s="261"/>
      <c r="C65" s="261"/>
      <c r="D65" s="261"/>
      <c r="E65" s="261"/>
      <c r="F65" s="261"/>
      <c r="G65" s="261"/>
      <c r="H65" s="261"/>
      <c r="I65" s="118">
        <v>166</v>
      </c>
      <c r="J65" s="120"/>
      <c r="K65" s="120"/>
      <c r="L65" s="120"/>
      <c r="M65" s="116"/>
    </row>
    <row r="66" spans="1:13" ht="12" hidden="1" outlineLevel="1">
      <c r="A66" s="261" t="s">
        <v>287</v>
      </c>
      <c r="B66" s="261"/>
      <c r="C66" s="261"/>
      <c r="D66" s="261"/>
      <c r="E66" s="261"/>
      <c r="F66" s="261"/>
      <c r="G66" s="261"/>
      <c r="H66" s="261"/>
      <c r="I66" s="118">
        <v>167</v>
      </c>
      <c r="J66" s="120"/>
      <c r="K66" s="120"/>
      <c r="L66" s="120"/>
      <c r="M66" s="114">
        <f>M57-M65</f>
        <v>0</v>
      </c>
    </row>
    <row r="67" spans="1:13" ht="12" hidden="1" outlineLevel="1">
      <c r="A67" s="261" t="s">
        <v>157</v>
      </c>
      <c r="B67" s="261"/>
      <c r="C67" s="261"/>
      <c r="D67" s="261"/>
      <c r="E67" s="261"/>
      <c r="F67" s="261"/>
      <c r="G67" s="261"/>
      <c r="H67" s="261"/>
      <c r="I67" s="118">
        <v>168</v>
      </c>
      <c r="J67" s="120"/>
      <c r="K67" s="120"/>
      <c r="L67" s="120"/>
      <c r="M67" s="114">
        <f>M56+M66</f>
        <v>0</v>
      </c>
    </row>
    <row r="68" spans="1:13" ht="12.75" customHeight="1" hidden="1" outlineLevel="1">
      <c r="A68" s="261" t="s">
        <v>262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 hidden="1" outlineLevel="1">
      <c r="A69" s="261" t="s">
        <v>152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" hidden="1" outlineLevel="1">
      <c r="A70" s="260" t="s">
        <v>189</v>
      </c>
      <c r="B70" s="260"/>
      <c r="C70" s="260"/>
      <c r="D70" s="260"/>
      <c r="E70" s="260"/>
      <c r="F70" s="260"/>
      <c r="G70" s="260"/>
      <c r="H70" s="260"/>
      <c r="I70" s="118">
        <v>169</v>
      </c>
      <c r="J70" s="120"/>
      <c r="K70" s="120"/>
      <c r="L70" s="120"/>
      <c r="M70" s="116"/>
    </row>
    <row r="71" spans="1:13" ht="12" hidden="1" outlineLevel="1">
      <c r="A71" s="260" t="s">
        <v>190</v>
      </c>
      <c r="B71" s="260"/>
      <c r="C71" s="260"/>
      <c r="D71" s="260"/>
      <c r="E71" s="260"/>
      <c r="F71" s="260"/>
      <c r="G71" s="260"/>
      <c r="H71" s="260"/>
      <c r="I71" s="118">
        <v>170</v>
      </c>
      <c r="J71" s="120"/>
      <c r="K71" s="120"/>
      <c r="L71" s="120"/>
      <c r="M71" s="116"/>
    </row>
    <row r="72" ht="12" collapsed="1"/>
    <row r="73" ht="12">
      <c r="M73" s="119"/>
    </row>
  </sheetData>
  <sheetProtection/>
  <mergeCells count="73">
    <mergeCell ref="A3:M3"/>
    <mergeCell ref="A4:H4"/>
    <mergeCell ref="A6:H6"/>
    <mergeCell ref="A7:H7"/>
    <mergeCell ref="A8:H8"/>
    <mergeCell ref="A5:H5"/>
    <mergeCell ref="J4:K4"/>
    <mergeCell ref="L4:M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type="whole" operator="greaterThanOrEqual" allowBlank="1" showInputMessage="1" showErrorMessage="1" errorTitle="Pogrešan unos" error="Mogu se unijeti samo cjelobrojne pozitivne vrijednosti." sqref="J48:M50 J42:L45 J27:M27 J22:M22 J7:M7 J12:M12 J16:M16 M42:M46 J10:M10 J33:M33">
      <formula1>0</formula1>
    </dataValidation>
    <dataValidation type="whole" operator="notEqual" allowBlank="1" showInputMessage="1" showErrorMessage="1" errorTitle="Pogrešan unos" error="Mogu se unijeti samo cjelobrojne vrijednosti." sqref="M66:M67 M56:M5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="110" zoomScaleSheetLayoutView="110" zoomScalePageLayoutView="0" workbookViewId="0" topLeftCell="A19">
      <selection activeCell="K54" sqref="K54:K55"/>
    </sheetView>
  </sheetViews>
  <sheetFormatPr defaultColWidth="9.140625" defaultRowHeight="12.75"/>
  <cols>
    <col min="1" max="7" width="9.140625" style="16" customWidth="1"/>
    <col min="8" max="8" width="6.421875" style="16" customWidth="1"/>
    <col min="9" max="12" width="9.140625" style="16" customWidth="1"/>
    <col min="13" max="13" width="10.28125" style="16" bestFit="1" customWidth="1"/>
    <col min="14" max="16384" width="9.140625" style="16" customWidth="1"/>
  </cols>
  <sheetData>
    <row r="1" spans="1:11" ht="12.75" customHeight="1">
      <c r="A1" s="293" t="s">
        <v>131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294" t="s">
        <v>304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 customHeight="1">
      <c r="A4" s="290" t="s">
        <v>284</v>
      </c>
      <c r="B4" s="291"/>
      <c r="C4" s="291"/>
      <c r="D4" s="291"/>
      <c r="E4" s="291"/>
      <c r="F4" s="291"/>
      <c r="G4" s="291"/>
      <c r="H4" s="291"/>
      <c r="I4" s="291"/>
      <c r="J4" s="291"/>
      <c r="K4" s="292"/>
    </row>
    <row r="5" spans="1:11" ht="33.75">
      <c r="A5" s="295" t="s">
        <v>45</v>
      </c>
      <c r="B5" s="295"/>
      <c r="C5" s="295"/>
      <c r="D5" s="295"/>
      <c r="E5" s="295"/>
      <c r="F5" s="295"/>
      <c r="G5" s="295"/>
      <c r="H5" s="295"/>
      <c r="I5" s="17" t="s">
        <v>231</v>
      </c>
      <c r="J5" s="18" t="s">
        <v>267</v>
      </c>
      <c r="K5" s="18" t="s">
        <v>268</v>
      </c>
    </row>
    <row r="6" spans="1:11" ht="12.75">
      <c r="A6" s="296">
        <v>1</v>
      </c>
      <c r="B6" s="296"/>
      <c r="C6" s="296"/>
      <c r="D6" s="296"/>
      <c r="E6" s="296"/>
      <c r="F6" s="296"/>
      <c r="G6" s="296"/>
      <c r="H6" s="296"/>
      <c r="I6" s="19">
        <v>2</v>
      </c>
      <c r="J6" s="20" t="s">
        <v>234</v>
      </c>
      <c r="K6" s="20" t="s">
        <v>235</v>
      </c>
    </row>
    <row r="7" spans="1:11" ht="12.75">
      <c r="A7" s="297" t="s">
        <v>125</v>
      </c>
      <c r="B7" s="298"/>
      <c r="C7" s="298"/>
      <c r="D7" s="298"/>
      <c r="E7" s="298"/>
      <c r="F7" s="298"/>
      <c r="G7" s="298"/>
      <c r="H7" s="298"/>
      <c r="I7" s="299"/>
      <c r="J7" s="299"/>
      <c r="K7" s="300"/>
    </row>
    <row r="8" spans="1:11" ht="12.75">
      <c r="A8" s="283" t="s">
        <v>29</v>
      </c>
      <c r="B8" s="283"/>
      <c r="C8" s="283"/>
      <c r="D8" s="283"/>
      <c r="E8" s="283"/>
      <c r="F8" s="283"/>
      <c r="G8" s="283"/>
      <c r="H8" s="283"/>
      <c r="I8" s="118">
        <v>1</v>
      </c>
      <c r="J8" s="141">
        <v>3258907</v>
      </c>
      <c r="K8" s="139">
        <v>3713386</v>
      </c>
    </row>
    <row r="9" spans="1:11" ht="12.75">
      <c r="A9" s="283" t="s">
        <v>30</v>
      </c>
      <c r="B9" s="283"/>
      <c r="C9" s="283"/>
      <c r="D9" s="283"/>
      <c r="E9" s="283"/>
      <c r="F9" s="283"/>
      <c r="G9" s="283"/>
      <c r="H9" s="283"/>
      <c r="I9" s="118">
        <v>2</v>
      </c>
      <c r="J9" s="141">
        <v>3371263</v>
      </c>
      <c r="K9" s="139">
        <v>4576335</v>
      </c>
    </row>
    <row r="10" spans="1:11" ht="12.75">
      <c r="A10" s="283" t="s">
        <v>31</v>
      </c>
      <c r="B10" s="283"/>
      <c r="C10" s="283"/>
      <c r="D10" s="283"/>
      <c r="E10" s="283"/>
      <c r="F10" s="283"/>
      <c r="G10" s="283"/>
      <c r="H10" s="283"/>
      <c r="I10" s="118">
        <v>3</v>
      </c>
      <c r="J10" s="141"/>
      <c r="K10" s="139">
        <v>635785</v>
      </c>
    </row>
    <row r="11" spans="1:11" ht="12.75">
      <c r="A11" s="283" t="s">
        <v>32</v>
      </c>
      <c r="B11" s="283"/>
      <c r="C11" s="283"/>
      <c r="D11" s="283"/>
      <c r="E11" s="283"/>
      <c r="F11" s="283"/>
      <c r="G11" s="283"/>
      <c r="H11" s="283"/>
      <c r="I11" s="118">
        <v>4</v>
      </c>
      <c r="J11" s="141"/>
      <c r="K11" s="139"/>
    </row>
    <row r="12" spans="1:11" ht="12.75">
      <c r="A12" s="283" t="s">
        <v>33</v>
      </c>
      <c r="B12" s="283"/>
      <c r="C12" s="283"/>
      <c r="D12" s="283"/>
      <c r="E12" s="283"/>
      <c r="F12" s="283"/>
      <c r="G12" s="283"/>
      <c r="H12" s="283"/>
      <c r="I12" s="118">
        <v>5</v>
      </c>
      <c r="J12" s="141">
        <v>1066879</v>
      </c>
      <c r="K12" s="139">
        <v>1142860</v>
      </c>
    </row>
    <row r="13" spans="1:11" ht="12.75">
      <c r="A13" s="283" t="s">
        <v>37</v>
      </c>
      <c r="B13" s="283"/>
      <c r="C13" s="283"/>
      <c r="D13" s="283"/>
      <c r="E13" s="283"/>
      <c r="F13" s="283"/>
      <c r="G13" s="283"/>
      <c r="H13" s="283"/>
      <c r="I13" s="118">
        <v>6</v>
      </c>
      <c r="J13" s="141"/>
      <c r="K13" s="139">
        <v>4900570</v>
      </c>
    </row>
    <row r="14" spans="1:11" ht="12.75">
      <c r="A14" s="261" t="s">
        <v>126</v>
      </c>
      <c r="B14" s="261"/>
      <c r="C14" s="261"/>
      <c r="D14" s="261"/>
      <c r="E14" s="261"/>
      <c r="F14" s="261"/>
      <c r="G14" s="261"/>
      <c r="H14" s="261"/>
      <c r="I14" s="118">
        <v>7</v>
      </c>
      <c r="J14" s="142">
        <f>SUM(J8:J13)</f>
        <v>7697049</v>
      </c>
      <c r="K14" s="138">
        <f>SUM(K8:K13)</f>
        <v>14968936</v>
      </c>
    </row>
    <row r="15" spans="1:11" ht="12.75">
      <c r="A15" s="283" t="s">
        <v>38</v>
      </c>
      <c r="B15" s="283"/>
      <c r="C15" s="283"/>
      <c r="D15" s="283"/>
      <c r="E15" s="283"/>
      <c r="F15" s="283"/>
      <c r="G15" s="283"/>
      <c r="H15" s="283"/>
      <c r="I15" s="118">
        <v>8</v>
      </c>
      <c r="J15" s="141">
        <f>1431694+2497523+53016-723170</f>
        <v>3259063</v>
      </c>
      <c r="K15" s="139"/>
    </row>
    <row r="16" spans="1:11" ht="12.75">
      <c r="A16" s="283" t="s">
        <v>39</v>
      </c>
      <c r="B16" s="283"/>
      <c r="C16" s="283"/>
      <c r="D16" s="283"/>
      <c r="E16" s="283"/>
      <c r="F16" s="283"/>
      <c r="G16" s="283"/>
      <c r="H16" s="283"/>
      <c r="I16" s="118">
        <v>9</v>
      </c>
      <c r="J16" s="141">
        <f>2279227-417865</f>
        <v>1861362</v>
      </c>
      <c r="K16" s="139">
        <v>1586194</v>
      </c>
    </row>
    <row r="17" spans="1:11" ht="12.75">
      <c r="A17" s="283" t="s">
        <v>40</v>
      </c>
      <c r="B17" s="283"/>
      <c r="C17" s="283"/>
      <c r="D17" s="283"/>
      <c r="E17" s="283"/>
      <c r="F17" s="283"/>
      <c r="G17" s="283"/>
      <c r="H17" s="283"/>
      <c r="I17" s="118">
        <v>10</v>
      </c>
      <c r="J17" s="141"/>
      <c r="K17" s="139"/>
    </row>
    <row r="18" spans="1:13" ht="12.75">
      <c r="A18" s="283" t="s">
        <v>41</v>
      </c>
      <c r="B18" s="283"/>
      <c r="C18" s="283"/>
      <c r="D18" s="283"/>
      <c r="E18" s="283"/>
      <c r="F18" s="283"/>
      <c r="G18" s="283"/>
      <c r="H18" s="283"/>
      <c r="I18" s="118">
        <v>11</v>
      </c>
      <c r="J18" s="141">
        <v>9998</v>
      </c>
      <c r="K18" s="139">
        <v>6608484</v>
      </c>
      <c r="M18" s="112"/>
    </row>
    <row r="19" spans="1:11" ht="12.75">
      <c r="A19" s="261" t="s">
        <v>127</v>
      </c>
      <c r="B19" s="261"/>
      <c r="C19" s="261"/>
      <c r="D19" s="261"/>
      <c r="E19" s="261"/>
      <c r="F19" s="261"/>
      <c r="G19" s="261"/>
      <c r="H19" s="261"/>
      <c r="I19" s="118">
        <v>12</v>
      </c>
      <c r="J19" s="142">
        <f>SUM(J15:J18)</f>
        <v>5130423</v>
      </c>
      <c r="K19" s="138">
        <f>SUM(K15:K18)</f>
        <v>8194678</v>
      </c>
    </row>
    <row r="20" spans="1:11" ht="12.75">
      <c r="A20" s="261" t="s">
        <v>25</v>
      </c>
      <c r="B20" s="261"/>
      <c r="C20" s="261"/>
      <c r="D20" s="261"/>
      <c r="E20" s="261"/>
      <c r="F20" s="261"/>
      <c r="G20" s="261"/>
      <c r="H20" s="261"/>
      <c r="I20" s="118">
        <v>13</v>
      </c>
      <c r="J20" s="138">
        <f>IF(J14&gt;J19,J14-J19,0)</f>
        <v>2566626</v>
      </c>
      <c r="K20" s="138">
        <f>IF(K14&gt;K19,K14-K19,0)</f>
        <v>6774258</v>
      </c>
    </row>
    <row r="21" spans="1:11" ht="12.75">
      <c r="A21" s="261" t="s">
        <v>26</v>
      </c>
      <c r="B21" s="261"/>
      <c r="C21" s="261"/>
      <c r="D21" s="261"/>
      <c r="E21" s="261"/>
      <c r="F21" s="261"/>
      <c r="G21" s="261"/>
      <c r="H21" s="261"/>
      <c r="I21" s="118">
        <v>14</v>
      </c>
      <c r="J21" s="143">
        <f>IF(J19&gt;J14,J19-J14,0)</f>
        <v>0</v>
      </c>
      <c r="K21" s="138">
        <f>IF(K19&gt;K14,K19-K14,0)</f>
        <v>0</v>
      </c>
    </row>
    <row r="22" spans="1:11" ht="12.75">
      <c r="A22" s="286" t="s">
        <v>128</v>
      </c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83" t="s">
        <v>142</v>
      </c>
      <c r="B23" s="283"/>
      <c r="C23" s="283"/>
      <c r="D23" s="283"/>
      <c r="E23" s="283"/>
      <c r="F23" s="283"/>
      <c r="G23" s="283"/>
      <c r="H23" s="283"/>
      <c r="I23" s="118">
        <v>15</v>
      </c>
      <c r="J23" s="141"/>
      <c r="K23" s="139"/>
    </row>
    <row r="24" spans="1:11" ht="12.75">
      <c r="A24" s="283" t="s">
        <v>143</v>
      </c>
      <c r="B24" s="283"/>
      <c r="C24" s="283"/>
      <c r="D24" s="283"/>
      <c r="E24" s="283"/>
      <c r="F24" s="283"/>
      <c r="G24" s="283"/>
      <c r="H24" s="283"/>
      <c r="I24" s="118">
        <v>16</v>
      </c>
      <c r="J24" s="141"/>
      <c r="K24" s="150"/>
    </row>
    <row r="25" spans="1:11" ht="12.75">
      <c r="A25" s="283" t="s">
        <v>144</v>
      </c>
      <c r="B25" s="283"/>
      <c r="C25" s="283"/>
      <c r="D25" s="283"/>
      <c r="E25" s="283"/>
      <c r="F25" s="283"/>
      <c r="G25" s="283"/>
      <c r="H25" s="283"/>
      <c r="I25" s="118">
        <v>17</v>
      </c>
      <c r="J25" s="141"/>
      <c r="K25" s="139"/>
    </row>
    <row r="26" spans="1:11" ht="12.75">
      <c r="A26" s="283" t="s">
        <v>145</v>
      </c>
      <c r="B26" s="283"/>
      <c r="C26" s="283"/>
      <c r="D26" s="283"/>
      <c r="E26" s="283"/>
      <c r="F26" s="283"/>
      <c r="G26" s="283"/>
      <c r="H26" s="283"/>
      <c r="I26" s="118">
        <v>18</v>
      </c>
      <c r="J26" s="141"/>
      <c r="K26" s="139"/>
    </row>
    <row r="27" spans="1:11" ht="12.75">
      <c r="A27" s="283" t="s">
        <v>146</v>
      </c>
      <c r="B27" s="283"/>
      <c r="C27" s="283"/>
      <c r="D27" s="283"/>
      <c r="E27" s="283"/>
      <c r="F27" s="283"/>
      <c r="G27" s="283"/>
      <c r="H27" s="283"/>
      <c r="I27" s="118">
        <v>19</v>
      </c>
      <c r="J27" s="141"/>
      <c r="K27" s="139"/>
    </row>
    <row r="28" spans="1:11" ht="12.75">
      <c r="A28" s="261" t="s">
        <v>132</v>
      </c>
      <c r="B28" s="261"/>
      <c r="C28" s="261"/>
      <c r="D28" s="261"/>
      <c r="E28" s="261"/>
      <c r="F28" s="261"/>
      <c r="G28" s="261"/>
      <c r="H28" s="261"/>
      <c r="I28" s="118">
        <v>20</v>
      </c>
      <c r="J28" s="142">
        <f>SUM(J23:J27)</f>
        <v>0</v>
      </c>
      <c r="K28" s="138">
        <f>SUM(K23:K27)</f>
        <v>0</v>
      </c>
    </row>
    <row r="29" spans="1:11" ht="12.75">
      <c r="A29" s="283" t="s">
        <v>96</v>
      </c>
      <c r="B29" s="283"/>
      <c r="C29" s="283"/>
      <c r="D29" s="283"/>
      <c r="E29" s="283"/>
      <c r="F29" s="283"/>
      <c r="G29" s="283"/>
      <c r="H29" s="283"/>
      <c r="I29" s="118">
        <v>21</v>
      </c>
      <c r="J29" s="141">
        <v>1100307</v>
      </c>
      <c r="K29" s="139">
        <v>100242</v>
      </c>
    </row>
    <row r="30" spans="1:11" ht="12.75">
      <c r="A30" s="283" t="s">
        <v>97</v>
      </c>
      <c r="B30" s="283"/>
      <c r="C30" s="283"/>
      <c r="D30" s="283"/>
      <c r="E30" s="283"/>
      <c r="F30" s="283"/>
      <c r="G30" s="283"/>
      <c r="H30" s="283"/>
      <c r="I30" s="118">
        <v>22</v>
      </c>
      <c r="J30" s="141"/>
      <c r="K30" s="139"/>
    </row>
    <row r="31" spans="1:11" ht="12.75">
      <c r="A31" s="283" t="s">
        <v>9</v>
      </c>
      <c r="B31" s="283"/>
      <c r="C31" s="283"/>
      <c r="D31" s="283"/>
      <c r="E31" s="283"/>
      <c r="F31" s="283"/>
      <c r="G31" s="283"/>
      <c r="H31" s="283"/>
      <c r="I31" s="118">
        <v>23</v>
      </c>
      <c r="J31" s="141">
        <f>3137500+3826108</f>
        <v>6963608</v>
      </c>
      <c r="K31" s="139"/>
    </row>
    <row r="32" spans="1:11" ht="12.75">
      <c r="A32" s="261" t="s">
        <v>2</v>
      </c>
      <c r="B32" s="261"/>
      <c r="C32" s="261"/>
      <c r="D32" s="261"/>
      <c r="E32" s="261"/>
      <c r="F32" s="261"/>
      <c r="G32" s="261"/>
      <c r="H32" s="261"/>
      <c r="I32" s="118">
        <v>24</v>
      </c>
      <c r="J32" s="142">
        <f>SUM(J29:J31)</f>
        <v>8063915</v>
      </c>
      <c r="K32" s="138">
        <f>SUM(K29:K31)</f>
        <v>100242</v>
      </c>
    </row>
    <row r="33" spans="1:11" ht="12.75">
      <c r="A33" s="261" t="s">
        <v>27</v>
      </c>
      <c r="B33" s="261"/>
      <c r="C33" s="261"/>
      <c r="D33" s="261"/>
      <c r="E33" s="261"/>
      <c r="F33" s="261"/>
      <c r="G33" s="261"/>
      <c r="H33" s="261"/>
      <c r="I33" s="118">
        <v>25</v>
      </c>
      <c r="J33" s="142">
        <f>IF(J28&gt;J32,J28-J32,0)</f>
        <v>0</v>
      </c>
      <c r="K33" s="138">
        <f>IF(K28&gt;K32,K28-K32,0)</f>
        <v>0</v>
      </c>
    </row>
    <row r="34" spans="1:11" ht="12.75">
      <c r="A34" s="261" t="s">
        <v>28</v>
      </c>
      <c r="B34" s="261"/>
      <c r="C34" s="261"/>
      <c r="D34" s="261"/>
      <c r="E34" s="261"/>
      <c r="F34" s="261"/>
      <c r="G34" s="261"/>
      <c r="H34" s="261"/>
      <c r="I34" s="118">
        <v>26</v>
      </c>
      <c r="J34" s="142">
        <f>IF(J32&gt;J28,J32-J28,0)</f>
        <v>8063915</v>
      </c>
      <c r="K34" s="138">
        <f>IF(K32&gt;K28,K32-K28,0)</f>
        <v>100242</v>
      </c>
    </row>
    <row r="35" spans="1:11" ht="12.75">
      <c r="A35" s="262" t="s">
        <v>129</v>
      </c>
      <c r="B35" s="263"/>
      <c r="C35" s="263"/>
      <c r="D35" s="263"/>
      <c r="E35" s="263"/>
      <c r="F35" s="263"/>
      <c r="G35" s="263"/>
      <c r="H35" s="263"/>
      <c r="I35" s="284"/>
      <c r="J35" s="284"/>
      <c r="K35" s="285"/>
    </row>
    <row r="36" spans="1:11" ht="12.75">
      <c r="A36" s="283" t="s">
        <v>138</v>
      </c>
      <c r="B36" s="283"/>
      <c r="C36" s="283"/>
      <c r="D36" s="283"/>
      <c r="E36" s="283"/>
      <c r="F36" s="283"/>
      <c r="G36" s="283"/>
      <c r="H36" s="283"/>
      <c r="I36" s="118">
        <v>27</v>
      </c>
      <c r="J36" s="141"/>
      <c r="K36" s="139"/>
    </row>
    <row r="37" spans="1:11" ht="12.75">
      <c r="A37" s="283" t="s">
        <v>18</v>
      </c>
      <c r="B37" s="283"/>
      <c r="C37" s="283"/>
      <c r="D37" s="283"/>
      <c r="E37" s="283"/>
      <c r="F37" s="283"/>
      <c r="G37" s="283"/>
      <c r="H37" s="283"/>
      <c r="I37" s="118">
        <v>28</v>
      </c>
      <c r="J37" s="141">
        <f>3800000+259011</f>
        <v>4059011</v>
      </c>
      <c r="K37" s="139">
        <v>129002</v>
      </c>
    </row>
    <row r="38" spans="1:11" ht="12.75">
      <c r="A38" s="283" t="s">
        <v>19</v>
      </c>
      <c r="B38" s="283"/>
      <c r="C38" s="283"/>
      <c r="D38" s="283"/>
      <c r="E38" s="283"/>
      <c r="F38" s="283"/>
      <c r="G38" s="283"/>
      <c r="H38" s="283"/>
      <c r="I38" s="118">
        <v>29</v>
      </c>
      <c r="J38" s="141"/>
      <c r="K38" s="139"/>
    </row>
    <row r="39" spans="1:11" ht="12.75">
      <c r="A39" s="261" t="s">
        <v>54</v>
      </c>
      <c r="B39" s="261"/>
      <c r="C39" s="261"/>
      <c r="D39" s="261"/>
      <c r="E39" s="261"/>
      <c r="F39" s="261"/>
      <c r="G39" s="261"/>
      <c r="H39" s="261"/>
      <c r="I39" s="118">
        <v>30</v>
      </c>
      <c r="J39" s="142">
        <f>SUM(J36:J38)</f>
        <v>4059011</v>
      </c>
      <c r="K39" s="138">
        <f>SUM(K36:K38)</f>
        <v>129002</v>
      </c>
    </row>
    <row r="40" spans="1:11" ht="12.75">
      <c r="A40" s="283" t="s">
        <v>20</v>
      </c>
      <c r="B40" s="283"/>
      <c r="C40" s="283"/>
      <c r="D40" s="283"/>
      <c r="E40" s="283"/>
      <c r="F40" s="283"/>
      <c r="G40" s="283"/>
      <c r="H40" s="283"/>
      <c r="I40" s="118">
        <v>31</v>
      </c>
      <c r="J40" s="141">
        <v>2456738</v>
      </c>
      <c r="K40" s="139">
        <v>2496647</v>
      </c>
    </row>
    <row r="41" spans="1:11" ht="12.75">
      <c r="A41" s="283" t="s">
        <v>21</v>
      </c>
      <c r="B41" s="283"/>
      <c r="C41" s="283"/>
      <c r="D41" s="283"/>
      <c r="E41" s="283"/>
      <c r="F41" s="283"/>
      <c r="G41" s="283"/>
      <c r="H41" s="283"/>
      <c r="I41" s="118">
        <v>32</v>
      </c>
      <c r="J41" s="141"/>
      <c r="K41" s="139"/>
    </row>
    <row r="42" spans="1:11" ht="12.75">
      <c r="A42" s="283" t="s">
        <v>22</v>
      </c>
      <c r="B42" s="283"/>
      <c r="C42" s="283"/>
      <c r="D42" s="283"/>
      <c r="E42" s="283"/>
      <c r="F42" s="283"/>
      <c r="G42" s="283"/>
      <c r="H42" s="283"/>
      <c r="I42" s="118">
        <v>33</v>
      </c>
      <c r="J42" s="141"/>
      <c r="K42" s="139"/>
    </row>
    <row r="43" spans="1:11" ht="12.75">
      <c r="A43" s="283" t="s">
        <v>23</v>
      </c>
      <c r="B43" s="283"/>
      <c r="C43" s="283"/>
      <c r="D43" s="283"/>
      <c r="E43" s="283"/>
      <c r="F43" s="283"/>
      <c r="G43" s="283"/>
      <c r="H43" s="283"/>
      <c r="I43" s="118">
        <v>34</v>
      </c>
      <c r="J43" s="141"/>
      <c r="K43" s="139"/>
    </row>
    <row r="44" spans="1:11" ht="12.75">
      <c r="A44" s="283" t="s">
        <v>24</v>
      </c>
      <c r="B44" s="283"/>
      <c r="C44" s="283"/>
      <c r="D44" s="283"/>
      <c r="E44" s="283"/>
      <c r="F44" s="283"/>
      <c r="G44" s="283"/>
      <c r="H44" s="283"/>
      <c r="I44" s="118">
        <v>35</v>
      </c>
      <c r="J44" s="141"/>
      <c r="K44" s="139">
        <v>67000</v>
      </c>
    </row>
    <row r="45" spans="1:11" ht="12.75">
      <c r="A45" s="261" t="s">
        <v>55</v>
      </c>
      <c r="B45" s="261"/>
      <c r="C45" s="261"/>
      <c r="D45" s="261"/>
      <c r="E45" s="261"/>
      <c r="F45" s="261"/>
      <c r="G45" s="261"/>
      <c r="H45" s="261"/>
      <c r="I45" s="118">
        <v>36</v>
      </c>
      <c r="J45" s="142">
        <f>SUM(J40:J44)</f>
        <v>2456738</v>
      </c>
      <c r="K45" s="138">
        <f>SUM(K40:K44)</f>
        <v>2563647</v>
      </c>
    </row>
    <row r="46" spans="1:11" ht="12.75">
      <c r="A46" s="261" t="s">
        <v>10</v>
      </c>
      <c r="B46" s="261"/>
      <c r="C46" s="261"/>
      <c r="D46" s="261"/>
      <c r="E46" s="261"/>
      <c r="F46" s="261"/>
      <c r="G46" s="261"/>
      <c r="H46" s="261"/>
      <c r="I46" s="118">
        <v>37</v>
      </c>
      <c r="J46" s="143">
        <f>IF(J39&gt;J45,J39-J45,0)</f>
        <v>1602273</v>
      </c>
      <c r="K46" s="138">
        <f>IF(K39&gt;K45,K39-K45,0)</f>
        <v>0</v>
      </c>
    </row>
    <row r="47" spans="1:11" ht="12.75">
      <c r="A47" s="261" t="s">
        <v>11</v>
      </c>
      <c r="B47" s="261"/>
      <c r="C47" s="261"/>
      <c r="D47" s="261"/>
      <c r="E47" s="261"/>
      <c r="F47" s="261"/>
      <c r="G47" s="261"/>
      <c r="H47" s="261"/>
      <c r="I47" s="118">
        <v>38</v>
      </c>
      <c r="J47" s="143">
        <f>IF(J45&gt;J39,J45-J39,0)</f>
        <v>0</v>
      </c>
      <c r="K47" s="138">
        <f>IF(K45&gt;K39,K45-K39,0)</f>
        <v>2434645</v>
      </c>
    </row>
    <row r="48" spans="1:11" ht="12.75">
      <c r="A48" s="283" t="s">
        <v>56</v>
      </c>
      <c r="B48" s="283"/>
      <c r="C48" s="283"/>
      <c r="D48" s="283"/>
      <c r="E48" s="283"/>
      <c r="F48" s="283"/>
      <c r="G48" s="283"/>
      <c r="H48" s="283"/>
      <c r="I48" s="118">
        <v>39</v>
      </c>
      <c r="J48" s="143">
        <f>IF(J20-J21+J33-J34+J46-J47&gt;0,J20-J21+J33-J34+J46-J47,0)</f>
        <v>0</v>
      </c>
      <c r="K48" s="140">
        <f>IF(K20-K21+K33-K34+K46-K47&gt;0,K20-K21+K33-K34+K46-K47,0)</f>
        <v>4239371</v>
      </c>
    </row>
    <row r="49" spans="1:11" ht="12.75">
      <c r="A49" s="283" t="s">
        <v>57</v>
      </c>
      <c r="B49" s="283"/>
      <c r="C49" s="283"/>
      <c r="D49" s="283"/>
      <c r="E49" s="283"/>
      <c r="F49" s="283"/>
      <c r="G49" s="283"/>
      <c r="H49" s="283"/>
      <c r="I49" s="118">
        <v>40</v>
      </c>
      <c r="J49" s="143">
        <f>IF(J21-J20+J34-J33+J47-J46&gt;0,J21-J20+J34-J33+J47-J46,0)</f>
        <v>3895016</v>
      </c>
      <c r="K49" s="140">
        <f>IF(K21-K20+K34-K33+K47-K46&gt;0,K21-K20+K34-K33+K47-K46,0)</f>
        <v>0</v>
      </c>
    </row>
    <row r="50" spans="1:11" ht="12.75">
      <c r="A50" s="283" t="s">
        <v>130</v>
      </c>
      <c r="B50" s="283"/>
      <c r="C50" s="283"/>
      <c r="D50" s="283"/>
      <c r="E50" s="283"/>
      <c r="F50" s="283"/>
      <c r="G50" s="283"/>
      <c r="H50" s="283"/>
      <c r="I50" s="118">
        <v>41</v>
      </c>
      <c r="J50" s="141">
        <v>4864685</v>
      </c>
      <c r="K50" s="139">
        <v>1203058</v>
      </c>
    </row>
    <row r="51" spans="1:11" ht="12.75">
      <c r="A51" s="283" t="s">
        <v>139</v>
      </c>
      <c r="B51" s="283"/>
      <c r="C51" s="283"/>
      <c r="D51" s="283"/>
      <c r="E51" s="283"/>
      <c r="F51" s="283"/>
      <c r="G51" s="283"/>
      <c r="H51" s="283"/>
      <c r="I51" s="118">
        <v>42</v>
      </c>
      <c r="J51" s="144">
        <f>J48</f>
        <v>0</v>
      </c>
      <c r="K51" s="139">
        <f>K48</f>
        <v>4239371</v>
      </c>
    </row>
    <row r="52" spans="1:11" ht="12.75">
      <c r="A52" s="283" t="s">
        <v>140</v>
      </c>
      <c r="B52" s="283"/>
      <c r="C52" s="283"/>
      <c r="D52" s="283"/>
      <c r="E52" s="283"/>
      <c r="F52" s="283"/>
      <c r="G52" s="283"/>
      <c r="H52" s="283"/>
      <c r="I52" s="118">
        <v>43</v>
      </c>
      <c r="J52" s="144">
        <f>J49</f>
        <v>3895016</v>
      </c>
      <c r="K52" s="139">
        <f>K49</f>
        <v>0</v>
      </c>
    </row>
    <row r="53" spans="1:11" ht="12.75">
      <c r="A53" s="283" t="s">
        <v>141</v>
      </c>
      <c r="B53" s="283"/>
      <c r="C53" s="283"/>
      <c r="D53" s="283"/>
      <c r="E53" s="283"/>
      <c r="F53" s="283"/>
      <c r="G53" s="283"/>
      <c r="H53" s="283"/>
      <c r="I53" s="118">
        <v>44</v>
      </c>
      <c r="J53" s="143">
        <f>J50+J51-J52</f>
        <v>969669</v>
      </c>
      <c r="K53" s="140">
        <f>K50+K51-K52</f>
        <v>5442429</v>
      </c>
    </row>
    <row r="54" ht="12.75">
      <c r="K54" s="113"/>
    </row>
    <row r="55" spans="10:11" ht="12.75">
      <c r="J55" s="133"/>
      <c r="K55" s="112"/>
    </row>
    <row r="57" ht="12.75">
      <c r="K57" s="112"/>
    </row>
  </sheetData>
  <sheetProtection/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K23:K27 K29:K31 K50:K52 K15:K18 K36:K38 K10:K13 J51:J52 K8 K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45:K49 J39:K39 J14:K14 J28:K28 J53:K53 J19:K21 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23" customWidth="1"/>
    <col min="5" max="5" width="10.140625" style="23" bestFit="1" customWidth="1"/>
    <col min="6" max="9" width="9.140625" style="23" customWidth="1"/>
    <col min="10" max="11" width="9.57421875" style="23" bestFit="1" customWidth="1"/>
    <col min="12" max="12" width="10.28125" style="23" bestFit="1" customWidth="1"/>
    <col min="13" max="16384" width="9.140625" style="23" customWidth="1"/>
  </cols>
  <sheetData>
    <row r="1" spans="1:12" ht="12.75">
      <c r="A1" s="316" t="s">
        <v>232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22"/>
    </row>
    <row r="2" spans="1:12" ht="15.75">
      <c r="A2" s="9"/>
      <c r="B2" s="21"/>
      <c r="C2" s="303" t="s">
        <v>233</v>
      </c>
      <c r="D2" s="303"/>
      <c r="E2" s="24">
        <v>41640</v>
      </c>
      <c r="F2" s="10" t="s">
        <v>203</v>
      </c>
      <c r="G2" s="304">
        <v>41820</v>
      </c>
      <c r="H2" s="305"/>
      <c r="I2" s="21"/>
      <c r="J2" s="21"/>
      <c r="K2" s="21"/>
      <c r="L2" s="25"/>
    </row>
    <row r="3" spans="1:11" ht="23.25">
      <c r="A3" s="306" t="s">
        <v>45</v>
      </c>
      <c r="B3" s="306"/>
      <c r="C3" s="306"/>
      <c r="D3" s="306"/>
      <c r="E3" s="306"/>
      <c r="F3" s="306"/>
      <c r="G3" s="306"/>
      <c r="H3" s="306"/>
      <c r="I3" s="27" t="s">
        <v>256</v>
      </c>
      <c r="J3" s="28" t="s">
        <v>119</v>
      </c>
      <c r="K3" s="28" t="s">
        <v>120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30">
        <v>2</v>
      </c>
      <c r="J4" s="29" t="s">
        <v>234</v>
      </c>
      <c r="K4" s="29" t="s">
        <v>235</v>
      </c>
    </row>
    <row r="5" spans="1:11" ht="12.75">
      <c r="A5" s="301" t="s">
        <v>236</v>
      </c>
      <c r="B5" s="302"/>
      <c r="C5" s="302"/>
      <c r="D5" s="302"/>
      <c r="E5" s="302"/>
      <c r="F5" s="302"/>
      <c r="G5" s="302"/>
      <c r="H5" s="302"/>
      <c r="I5" s="11">
        <v>1</v>
      </c>
      <c r="J5" s="12">
        <v>365478120</v>
      </c>
      <c r="K5" s="12">
        <v>365478120</v>
      </c>
    </row>
    <row r="6" spans="1:11" ht="12.75">
      <c r="A6" s="301" t="s">
        <v>237</v>
      </c>
      <c r="B6" s="302"/>
      <c r="C6" s="302"/>
      <c r="D6" s="302"/>
      <c r="E6" s="302"/>
      <c r="F6" s="302"/>
      <c r="G6" s="302"/>
      <c r="H6" s="302"/>
      <c r="I6" s="11">
        <v>2</v>
      </c>
      <c r="J6" s="13">
        <v>63379</v>
      </c>
      <c r="K6" s="13">
        <v>63379</v>
      </c>
    </row>
    <row r="7" spans="1:11" ht="12.75">
      <c r="A7" s="301" t="s">
        <v>238</v>
      </c>
      <c r="B7" s="302"/>
      <c r="C7" s="302"/>
      <c r="D7" s="302"/>
      <c r="E7" s="302"/>
      <c r="F7" s="302"/>
      <c r="G7" s="302"/>
      <c r="H7" s="302"/>
      <c r="I7" s="11">
        <v>3</v>
      </c>
      <c r="J7" s="13">
        <v>1501921</v>
      </c>
      <c r="K7" s="13">
        <v>1501921</v>
      </c>
    </row>
    <row r="8" spans="1:11" ht="12.75">
      <c r="A8" s="301" t="s">
        <v>239</v>
      </c>
      <c r="B8" s="302"/>
      <c r="C8" s="302"/>
      <c r="D8" s="302"/>
      <c r="E8" s="302"/>
      <c r="F8" s="302"/>
      <c r="G8" s="302"/>
      <c r="H8" s="302"/>
      <c r="I8" s="11">
        <v>4</v>
      </c>
      <c r="J8" s="13">
        <v>2994067</v>
      </c>
      <c r="K8" s="13">
        <v>-78036887</v>
      </c>
    </row>
    <row r="9" spans="1:11" ht="12.75">
      <c r="A9" s="301" t="s">
        <v>240</v>
      </c>
      <c r="B9" s="302"/>
      <c r="C9" s="302"/>
      <c r="D9" s="302"/>
      <c r="E9" s="302"/>
      <c r="F9" s="302"/>
      <c r="G9" s="302"/>
      <c r="H9" s="302"/>
      <c r="I9" s="11">
        <v>5</v>
      </c>
      <c r="J9" s="13">
        <v>-81030954</v>
      </c>
      <c r="K9" s="13">
        <v>3713386</v>
      </c>
    </row>
    <row r="10" spans="1:11" ht="12.75">
      <c r="A10" s="301" t="s">
        <v>241</v>
      </c>
      <c r="B10" s="302"/>
      <c r="C10" s="302"/>
      <c r="D10" s="302"/>
      <c r="E10" s="302"/>
      <c r="F10" s="302"/>
      <c r="G10" s="302"/>
      <c r="H10" s="302"/>
      <c r="I10" s="11">
        <v>6</v>
      </c>
      <c r="J10" s="13"/>
      <c r="K10" s="13"/>
    </row>
    <row r="11" spans="1:11" ht="12.75">
      <c r="A11" s="301" t="s">
        <v>242</v>
      </c>
      <c r="B11" s="302"/>
      <c r="C11" s="302"/>
      <c r="D11" s="302"/>
      <c r="E11" s="302"/>
      <c r="F11" s="302"/>
      <c r="G11" s="302"/>
      <c r="H11" s="302"/>
      <c r="I11" s="11">
        <v>7</v>
      </c>
      <c r="J11" s="13"/>
      <c r="K11" s="13"/>
    </row>
    <row r="12" spans="1:11" ht="12.75">
      <c r="A12" s="301" t="s">
        <v>243</v>
      </c>
      <c r="B12" s="302"/>
      <c r="C12" s="302"/>
      <c r="D12" s="302"/>
      <c r="E12" s="302"/>
      <c r="F12" s="302"/>
      <c r="G12" s="302"/>
      <c r="H12" s="302"/>
      <c r="I12" s="11">
        <v>8</v>
      </c>
      <c r="J12" s="13"/>
      <c r="K12" s="13"/>
    </row>
    <row r="13" spans="1:11" ht="12.75">
      <c r="A13" s="301" t="s">
        <v>244</v>
      </c>
      <c r="B13" s="302"/>
      <c r="C13" s="302"/>
      <c r="D13" s="302"/>
      <c r="E13" s="302"/>
      <c r="F13" s="302"/>
      <c r="G13" s="302"/>
      <c r="H13" s="302"/>
      <c r="I13" s="11">
        <v>9</v>
      </c>
      <c r="J13" s="13"/>
      <c r="K13" s="13"/>
    </row>
    <row r="14" spans="1:11" ht="12.75">
      <c r="A14" s="308" t="s">
        <v>245</v>
      </c>
      <c r="B14" s="309"/>
      <c r="C14" s="309"/>
      <c r="D14" s="309"/>
      <c r="E14" s="309"/>
      <c r="F14" s="309"/>
      <c r="G14" s="309"/>
      <c r="H14" s="309"/>
      <c r="I14" s="11">
        <v>10</v>
      </c>
      <c r="J14" s="121">
        <f>SUM(J5:J13)</f>
        <v>289006533</v>
      </c>
      <c r="K14" s="121">
        <f>SUM(K5:K13)</f>
        <v>292719919</v>
      </c>
    </row>
    <row r="15" spans="1:11" ht="12.75">
      <c r="A15" s="301" t="s">
        <v>246</v>
      </c>
      <c r="B15" s="302"/>
      <c r="C15" s="302"/>
      <c r="D15" s="302"/>
      <c r="E15" s="302"/>
      <c r="F15" s="302"/>
      <c r="G15" s="302"/>
      <c r="H15" s="302"/>
      <c r="I15" s="11">
        <v>11</v>
      </c>
      <c r="J15" s="13"/>
      <c r="K15" s="13"/>
    </row>
    <row r="16" spans="1:11" ht="12.75">
      <c r="A16" s="301" t="s">
        <v>247</v>
      </c>
      <c r="B16" s="302"/>
      <c r="C16" s="302"/>
      <c r="D16" s="302"/>
      <c r="E16" s="302"/>
      <c r="F16" s="302"/>
      <c r="G16" s="302"/>
      <c r="H16" s="302"/>
      <c r="I16" s="11">
        <v>12</v>
      </c>
      <c r="J16" s="13"/>
      <c r="K16" s="13"/>
    </row>
    <row r="17" spans="1:11" ht="12.75">
      <c r="A17" s="301" t="s">
        <v>248</v>
      </c>
      <c r="B17" s="302"/>
      <c r="C17" s="302"/>
      <c r="D17" s="302"/>
      <c r="E17" s="302"/>
      <c r="F17" s="302"/>
      <c r="G17" s="302"/>
      <c r="H17" s="302"/>
      <c r="I17" s="11">
        <v>13</v>
      </c>
      <c r="J17" s="13"/>
      <c r="K17" s="13"/>
    </row>
    <row r="18" spans="1:11" ht="12.75">
      <c r="A18" s="301" t="s">
        <v>249</v>
      </c>
      <c r="B18" s="302"/>
      <c r="C18" s="302"/>
      <c r="D18" s="302"/>
      <c r="E18" s="302"/>
      <c r="F18" s="302"/>
      <c r="G18" s="302"/>
      <c r="H18" s="302"/>
      <c r="I18" s="11">
        <v>14</v>
      </c>
      <c r="J18" s="13"/>
      <c r="K18" s="13"/>
    </row>
    <row r="19" spans="1:11" ht="12.75">
      <c r="A19" s="301" t="s">
        <v>250</v>
      </c>
      <c r="B19" s="302"/>
      <c r="C19" s="302"/>
      <c r="D19" s="302"/>
      <c r="E19" s="302"/>
      <c r="F19" s="302"/>
      <c r="G19" s="302"/>
      <c r="H19" s="302"/>
      <c r="I19" s="11">
        <v>15</v>
      </c>
      <c r="J19" s="13"/>
      <c r="K19" s="13"/>
    </row>
    <row r="20" spans="1:11" ht="12.75">
      <c r="A20" s="301" t="s">
        <v>251</v>
      </c>
      <c r="B20" s="302"/>
      <c r="C20" s="302"/>
      <c r="D20" s="302"/>
      <c r="E20" s="302"/>
      <c r="F20" s="302"/>
      <c r="G20" s="302"/>
      <c r="H20" s="302"/>
      <c r="I20" s="11">
        <v>16</v>
      </c>
      <c r="J20" s="13"/>
      <c r="K20" s="13"/>
    </row>
    <row r="21" spans="1:11" ht="12.75">
      <c r="A21" s="308" t="s">
        <v>252</v>
      </c>
      <c r="B21" s="309"/>
      <c r="C21" s="309"/>
      <c r="D21" s="309"/>
      <c r="E21" s="309"/>
      <c r="F21" s="309"/>
      <c r="G21" s="309"/>
      <c r="H21" s="309"/>
      <c r="I21" s="11">
        <v>17</v>
      </c>
      <c r="J21" s="26">
        <f>SUM(J15:J20)</f>
        <v>0</v>
      </c>
      <c r="K21" s="26">
        <f>SUM(K15:K20)</f>
        <v>0</v>
      </c>
    </row>
    <row r="22" spans="1:11" ht="12.75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ht="12.75">
      <c r="A23" s="310" t="s">
        <v>253</v>
      </c>
      <c r="B23" s="311"/>
      <c r="C23" s="311"/>
      <c r="D23" s="311"/>
      <c r="E23" s="311"/>
      <c r="F23" s="311"/>
      <c r="G23" s="311"/>
      <c r="H23" s="311"/>
      <c r="I23" s="14">
        <v>18</v>
      </c>
      <c r="J23" s="12"/>
      <c r="K23" s="12"/>
    </row>
    <row r="24" spans="1:11" ht="17.25" customHeight="1">
      <c r="A24" s="312" t="s">
        <v>254</v>
      </c>
      <c r="B24" s="313"/>
      <c r="C24" s="313"/>
      <c r="D24" s="313"/>
      <c r="E24" s="313"/>
      <c r="F24" s="313"/>
      <c r="G24" s="313"/>
      <c r="H24" s="313"/>
      <c r="I24" s="15">
        <v>19</v>
      </c>
      <c r="J24" s="26"/>
      <c r="K24" s="26"/>
    </row>
    <row r="25" spans="1:11" ht="30" customHeight="1">
      <c r="A25" s="314" t="s">
        <v>255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10" zoomScalePageLayoutView="0" workbookViewId="0" topLeftCell="A1">
      <selection activeCell="A25" sqref="A25"/>
    </sheetView>
  </sheetViews>
  <sheetFormatPr defaultColWidth="9.140625" defaultRowHeight="12.75"/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322" t="s">
        <v>316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">
      <c r="A4" s="134" t="s">
        <v>317</v>
      </c>
      <c r="B4" s="7"/>
      <c r="C4" s="7"/>
      <c r="D4" s="7"/>
      <c r="E4" s="7"/>
      <c r="F4" s="7"/>
      <c r="G4" s="7"/>
      <c r="H4" s="7"/>
      <c r="I4" s="7"/>
      <c r="J4" s="7"/>
    </row>
    <row r="5" spans="1:10" ht="15">
      <c r="A5" s="134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135" t="s">
        <v>295</v>
      </c>
      <c r="B6" s="7"/>
      <c r="C6" s="7"/>
      <c r="D6" s="7"/>
      <c r="E6" s="7"/>
      <c r="F6" s="7"/>
      <c r="G6" s="7"/>
      <c r="H6" s="7"/>
      <c r="I6" s="7"/>
      <c r="J6" s="7"/>
    </row>
    <row r="7" spans="1:10" ht="15">
      <c r="A7" s="134"/>
      <c r="B7" s="7"/>
      <c r="C7" s="7"/>
      <c r="D7" s="7"/>
      <c r="E7" s="7"/>
      <c r="F7" s="7"/>
      <c r="G7" s="7"/>
      <c r="H7" s="7"/>
      <c r="I7" s="7"/>
      <c r="J7" s="7"/>
    </row>
    <row r="8" spans="1:10" ht="15">
      <c r="A8" s="135" t="s">
        <v>296</v>
      </c>
      <c r="B8" s="7"/>
      <c r="C8" s="7"/>
      <c r="D8" s="7"/>
      <c r="E8" s="7"/>
      <c r="F8" s="7"/>
      <c r="G8" s="7"/>
      <c r="H8" s="7"/>
      <c r="I8" s="7"/>
      <c r="J8" s="7"/>
    </row>
    <row r="9" spans="1:10" ht="15">
      <c r="A9" s="134"/>
      <c r="B9" s="7"/>
      <c r="C9" s="7"/>
      <c r="D9" s="7"/>
      <c r="E9" s="7"/>
      <c r="F9" s="7"/>
      <c r="G9" s="7"/>
      <c r="H9" s="7"/>
      <c r="I9" s="7"/>
      <c r="J9" s="7"/>
    </row>
    <row r="10" spans="1:10" ht="15">
      <c r="A10" s="135" t="s">
        <v>297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">
      <c r="A11" s="134"/>
      <c r="B11" s="7"/>
      <c r="C11" s="7"/>
      <c r="D11" s="7"/>
      <c r="E11" s="7"/>
      <c r="F11" s="7"/>
      <c r="G11" s="7"/>
      <c r="H11" s="7"/>
      <c r="I11" s="7"/>
      <c r="J11" s="7"/>
    </row>
    <row r="12" spans="1:10" ht="15">
      <c r="A12" s="135" t="s">
        <v>298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5">
      <c r="A13" s="134"/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135" t="s">
        <v>318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134" t="s">
        <v>319</v>
      </c>
      <c r="B15" s="7"/>
      <c r="C15" s="7"/>
      <c r="D15" s="7"/>
      <c r="E15" s="7"/>
      <c r="F15" s="7"/>
      <c r="G15" s="7"/>
      <c r="H15" s="7"/>
      <c r="I15" s="8"/>
      <c r="J15" s="7"/>
    </row>
    <row r="16" spans="1:10" ht="15.75">
      <c r="A16" s="134"/>
      <c r="B16" s="7"/>
      <c r="C16" s="7"/>
      <c r="D16" s="7"/>
      <c r="E16" s="7"/>
      <c r="F16" s="7"/>
      <c r="G16" s="7"/>
      <c r="H16" s="7"/>
      <c r="I16" s="8"/>
      <c r="J16" s="7"/>
    </row>
    <row r="17" spans="1:10" ht="15">
      <c r="A17" s="135" t="s">
        <v>320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5">
      <c r="A18" s="134"/>
      <c r="B18" s="7"/>
      <c r="C18" s="7"/>
      <c r="D18" s="7"/>
      <c r="E18" s="7"/>
      <c r="F18" s="7"/>
      <c r="G18" s="7"/>
      <c r="H18" s="7"/>
      <c r="I18" s="7"/>
      <c r="J18" s="7"/>
    </row>
    <row r="19" ht="15">
      <c r="A19" s="135" t="s">
        <v>321</v>
      </c>
    </row>
    <row r="20" ht="15">
      <c r="A20" s="134"/>
    </row>
    <row r="21" ht="15">
      <c r="A21" s="135" t="s">
        <v>300</v>
      </c>
    </row>
    <row r="22" ht="15">
      <c r="A22" s="134"/>
    </row>
    <row r="23" ht="15">
      <c r="A23" s="135" t="s">
        <v>299</v>
      </c>
    </row>
  </sheetData>
  <sheetProtection/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2014-04-28T08:13:37Z</cp:lastPrinted>
  <dcterms:created xsi:type="dcterms:W3CDTF">2008-10-17T11:51:54Z</dcterms:created>
  <dcterms:modified xsi:type="dcterms:W3CDTF">2014-07-28T10:46:20Z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